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Stavební akce\Hospoda\Sanace svahů a sklad 042026\Zadávací dokumenty zakázky\"/>
    </mc:Choice>
  </mc:AlternateContent>
  <xr:revisionPtr revIDLastSave="0" documentId="8_{A73A17A3-C1CD-413C-807E-DBB38070F376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Stavba" sheetId="1" r:id="rId1"/>
    <sheet name="VzorPolozky" sheetId="10" state="hidden" r:id="rId2"/>
    <sheet name="SO 01 SO 01.01 Pol" sheetId="12" r:id="rId3"/>
  </sheets>
  <externalReferences>
    <externalReference r:id="rId4"/>
  </externalReferences>
  <definedNames>
    <definedName name="CelkemDPHVypocet" localSheetId="0">Stavba!$H$42</definedName>
    <definedName name="CenaCelkem">Stavba!$G$29</definedName>
    <definedName name="CenaCelkemBezDPH">Stavba!$G$28</definedName>
    <definedName name="CenaCelkemVypocet" localSheetId="0">Stavba!$I$42</definedName>
    <definedName name="cisloobjektu">Stavba!$D$3</definedName>
    <definedName name="CisloRozpoctu">'[1]Krycí list'!$C$2</definedName>
    <definedName name="CisloStavby" localSheetId="0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0">Stavba!$I$12</definedName>
    <definedName name="dmisto">Stavba!$E$13:$G$13</definedName>
    <definedName name="DPHSni">Stavba!$G$24</definedName>
    <definedName name="DPHZakl">Stavba!$G$26</definedName>
    <definedName name="dpsc" localSheetId="0">Stavba!$D$13</definedName>
    <definedName name="IČO" localSheetId="0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0">Stavba!$E$2</definedName>
    <definedName name="nazevstavby">'[1]Krycí list'!$C$7</definedName>
    <definedName name="NazevStavebnihoRozpoctu">Stavba!$E$4</definedName>
    <definedName name="_xlnm.Print_Titles" localSheetId="2">'SO 01 SO 01.01 Pol'!$1:$7</definedName>
    <definedName name="oadresa">Stavba!$D$6</definedName>
    <definedName name="Objednatel" localSheetId="0">Stavba!$D$5</definedName>
    <definedName name="Objekt" localSheetId="0">Stavba!$B$38</definedName>
    <definedName name="_xlnm.Print_Area" localSheetId="2">'SO 01 SO 01.01 Pol'!$A$1:$M$108</definedName>
    <definedName name="_xlnm.Print_Area" localSheetId="0">Stavba!$A$1:$J$57</definedName>
    <definedName name="odic" localSheetId="0">Stavba!$I$6</definedName>
    <definedName name="oico" localSheetId="0">Stavba!$I$5</definedName>
    <definedName name="omisto" localSheetId="0">Stavba!$E$7</definedName>
    <definedName name="onazev" localSheetId="0">Stavba!$D$6</definedName>
    <definedName name="opsc" localSheetId="0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0">Stavba!$E$23</definedName>
    <definedName name="SazbaDPH1">'[1]Krycí list'!$C$30</definedName>
    <definedName name="SazbaDPH2" localSheetId="0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0" hidden="1">Stavba!$A:$A</definedName>
    <definedName name="Z_B7E7C763_C459_487D_8ABA_5CFDDFBD5A84_.wvu.PrintArea" localSheetId="0" hidden="1">Stavba!$B$1:$J$36</definedName>
    <definedName name="ZakladDPHSni">Stavba!$G$23</definedName>
    <definedName name="ZakladDPHSniVypocet" localSheetId="0">Stavba!$F$42</definedName>
    <definedName name="ZakladDPHZakl">Stavba!$G$25</definedName>
    <definedName name="ZakladDPHZaklVypocet" localSheetId="0">Stavba!$G$42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91029"/>
  <customWorkbookViews>
    <customWorkbookView name="Radim" guid="{B7E7C763-C459-487D-8ABA-5CFDDFBD5A84}" maximized="1" xWindow="-8" yWindow="-8" windowWidth="1296" windowHeight="104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2" l="1"/>
  <c r="I9" i="12"/>
  <c r="G12" i="12"/>
  <c r="I12" i="12"/>
  <c r="G14" i="12"/>
  <c r="I14" i="12"/>
  <c r="G17" i="12"/>
  <c r="I17" i="12"/>
  <c r="G19" i="12"/>
  <c r="I19" i="12"/>
  <c r="G22" i="12"/>
  <c r="I22" i="12"/>
  <c r="G24" i="12"/>
  <c r="I24" i="12"/>
  <c r="G27" i="12"/>
  <c r="I27" i="12"/>
  <c r="G29" i="12"/>
  <c r="I29" i="12"/>
  <c r="G31" i="12"/>
  <c r="I31" i="12"/>
  <c r="G34" i="12"/>
  <c r="I34" i="12"/>
  <c r="G36" i="12"/>
  <c r="I36" i="12"/>
  <c r="G37" i="12"/>
  <c r="I37" i="12"/>
  <c r="G39" i="12"/>
  <c r="I39" i="12"/>
  <c r="G41" i="12"/>
  <c r="I41" i="12"/>
  <c r="T98" i="12"/>
  <c r="G40" i="1" s="1"/>
  <c r="G43" i="12"/>
  <c r="I43" i="12"/>
  <c r="G44" i="12"/>
  <c r="I44" i="12"/>
  <c r="G46" i="12"/>
  <c r="I46" i="12"/>
  <c r="G52" i="12"/>
  <c r="I52" i="12"/>
  <c r="G55" i="12"/>
  <c r="I55" i="12"/>
  <c r="G57" i="12"/>
  <c r="I57" i="12"/>
  <c r="G58" i="12"/>
  <c r="I58" i="12"/>
  <c r="G60" i="12"/>
  <c r="I60" i="12"/>
  <c r="G62" i="12"/>
  <c r="G61" i="12" s="1"/>
  <c r="I62" i="12"/>
  <c r="I61" i="12" s="1"/>
  <c r="G65" i="12"/>
  <c r="I65" i="12"/>
  <c r="G66" i="12"/>
  <c r="I66" i="12"/>
  <c r="G67" i="12"/>
  <c r="I67" i="12"/>
  <c r="G68" i="12"/>
  <c r="I68" i="12"/>
  <c r="G69" i="12"/>
  <c r="I69" i="12"/>
  <c r="G70" i="12"/>
  <c r="I70" i="12"/>
  <c r="G72" i="12"/>
  <c r="I72" i="12"/>
  <c r="G74" i="12"/>
  <c r="I74" i="12"/>
  <c r="G76" i="12"/>
  <c r="I76" i="12"/>
  <c r="G78" i="12"/>
  <c r="I78" i="12"/>
  <c r="G81" i="12"/>
  <c r="I81" i="12"/>
  <c r="G83" i="12"/>
  <c r="I83" i="12"/>
  <c r="G86" i="12"/>
  <c r="G85" i="12" s="1"/>
  <c r="I86" i="12"/>
  <c r="I85" i="12" s="1"/>
  <c r="G88" i="12"/>
  <c r="I88" i="12"/>
  <c r="G89" i="12"/>
  <c r="I89" i="12"/>
  <c r="G90" i="12"/>
  <c r="I90" i="12"/>
  <c r="G91" i="12"/>
  <c r="I91" i="12"/>
  <c r="G92" i="12"/>
  <c r="I92" i="12"/>
  <c r="G94" i="12"/>
  <c r="I94" i="12"/>
  <c r="G95" i="12"/>
  <c r="I95" i="12"/>
  <c r="G96" i="12"/>
  <c r="I96" i="12"/>
  <c r="S98" i="12"/>
  <c r="F40" i="1" s="1"/>
  <c r="I64" i="12" l="1"/>
  <c r="G64" i="12"/>
  <c r="I33" i="12"/>
  <c r="G33" i="12"/>
  <c r="I71" i="12"/>
  <c r="I93" i="12"/>
  <c r="G93" i="12"/>
  <c r="I87" i="12"/>
  <c r="G87" i="12"/>
  <c r="G71" i="12"/>
  <c r="G8" i="12"/>
  <c r="I8" i="12"/>
  <c r="G39" i="1"/>
  <c r="G42" i="1" s="1"/>
  <c r="A25" i="1" s="1"/>
  <c r="G41" i="1"/>
  <c r="F39" i="1"/>
  <c r="F41" i="1"/>
  <c r="H40" i="1"/>
  <c r="I40" i="1" s="1"/>
  <c r="J28" i="1"/>
  <c r="J26" i="1"/>
  <c r="G38" i="1"/>
  <c r="F38" i="1"/>
  <c r="J23" i="1"/>
  <c r="J24" i="1"/>
  <c r="J25" i="1"/>
  <c r="J27" i="1"/>
  <c r="E24" i="1"/>
  <c r="E26" i="1"/>
  <c r="A26" i="1" l="1"/>
  <c r="H41" i="1"/>
  <c r="I41" i="1" s="1"/>
  <c r="F42" i="1"/>
  <c r="H39" i="1"/>
  <c r="A23" i="1" l="1"/>
  <c r="G28" i="1"/>
  <c r="I39" i="1"/>
  <c r="I42" i="1" s="1"/>
  <c r="H42" i="1"/>
  <c r="J40" i="1" l="1"/>
  <c r="J41" i="1"/>
  <c r="J39" i="1"/>
  <c r="J42" i="1" s="1"/>
  <c r="A24" i="1"/>
  <c r="A27" i="1"/>
  <c r="A29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  <author>Pavel Veternik</author>
  </authors>
  <commentList>
    <comment ref="D11" authorId="0" shapeId="0" xr:uid="{00000000-0006-0000-0000-000001000000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00000000-0006-0000-0000-000002000000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00000000-0006-0000-0000-000003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00000000-0006-0000-0000-000004000000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 xr:uid="{00000000-0006-0000-0000-000005000000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 shapeId="0" xr:uid="{00000000-0006-0000-0000-000006000000}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sharedStrings.xml><?xml version="1.0" encoding="utf-8"?>
<sst xmlns="http://schemas.openxmlformats.org/spreadsheetml/2006/main" count="508" uniqueCount="237">
  <si>
    <t>%</t>
  </si>
  <si>
    <t>Cena celkem</t>
  </si>
  <si>
    <t>Za zhotovitele</t>
  </si>
  <si>
    <t>Za objednatele</t>
  </si>
  <si>
    <t>Položkový rozpočet stavby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</si>
  <si>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</si>
  <si>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</si>
  <si>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</si>
  <si>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</si>
  <si>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</si>
  <si>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</si>
  <si>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</si>
  <si>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</si>
  <si>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</si>
  <si>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</si>
  <si>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</si>
  <si>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</si>
  <si>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</si>
  <si>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</si>
  <si>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</si>
  <si>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</si>
  <si>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</si>
  <si>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</si>
  <si>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</si>
  <si>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</si>
  <si>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</si>
  <si>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</si>
  <si>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</si>
  <si>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</si>
  <si>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</si>
  <si>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</si>
  <si>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</si>
  <si>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Rozpis ceny</t>
  </si>
  <si>
    <t>Rekapitulace daní</t>
  </si>
  <si>
    <t>DIČ:</t>
  </si>
  <si>
    <t>Cena celkem s DPH</t>
  </si>
  <si>
    <t>#RTSROZP#</t>
  </si>
  <si>
    <t>#CASTI&gt;&gt;</t>
  </si>
  <si>
    <t>IČO:</t>
  </si>
  <si>
    <t>SO 01.01</t>
  </si>
  <si>
    <t>Stavební úpravy</t>
  </si>
  <si>
    <t>SO 01</t>
  </si>
  <si>
    <t>Základové ŽB konstrukce</t>
  </si>
  <si>
    <t>Objekt:</t>
  </si>
  <si>
    <t>Rozpočet:</t>
  </si>
  <si>
    <t>08_04_2026</t>
  </si>
  <si>
    <t>Chladící box- Řícmanice</t>
  </si>
  <si>
    <t>Stavba</t>
  </si>
  <si>
    <t>Celkem za stavbu</t>
  </si>
  <si>
    <t>CZK</t>
  </si>
  <si>
    <t>Rekapitulace dílů</t>
  </si>
  <si>
    <t>Typ dílu</t>
  </si>
  <si>
    <t>1</t>
  </si>
  <si>
    <t>Zemní práce</t>
  </si>
  <si>
    <t>2</t>
  </si>
  <si>
    <t>Základy a zvláštní zakládání</t>
  </si>
  <si>
    <t>3</t>
  </si>
  <si>
    <t>Svislé a kompletní konstrukce</t>
  </si>
  <si>
    <t>5</t>
  </si>
  <si>
    <t>Komunikace - pouze jednotkové ceny</t>
  </si>
  <si>
    <t>9</t>
  </si>
  <si>
    <t>Ostatní konstrukce, bourání</t>
  </si>
  <si>
    <t>99</t>
  </si>
  <si>
    <t>Staveništní přesun hmot</t>
  </si>
  <si>
    <t>D96</t>
  </si>
  <si>
    <t>Přesuny suti a vybouraných hmot</t>
  </si>
  <si>
    <t>PSU</t>
  </si>
  <si>
    <t>VN</t>
  </si>
  <si>
    <t>ON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</si>
  <si>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</si>
  <si>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</si>
  <si>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</si>
  <si>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</si>
  <si>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</si>
  <si>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</si>
  <si>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</si>
  <si>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</si>
  <si>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</si>
  <si>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DPH</t>
  </si>
  <si>
    <t>Hmotnost / MJ</t>
  </si>
  <si>
    <t>Hmotnost celk.(t)</t>
  </si>
  <si>
    <t>Dem. hmotnost / MJ</t>
  </si>
  <si>
    <t>Dem. hmotnost celk.(t)</t>
  </si>
  <si>
    <t>Nhod / MJ</t>
  </si>
  <si>
    <t>Dodavatel</t>
  </si>
  <si>
    <t>Typ položky</t>
  </si>
  <si>
    <t>Stav položky</t>
  </si>
  <si>
    <t>Díl:</t>
  </si>
  <si>
    <t>DIL</t>
  </si>
  <si>
    <t>122201101R00</t>
  </si>
  <si>
    <t>Odkopávky nezapažené v hor. 3 do 100 m3</t>
  </si>
  <si>
    <t>m3</t>
  </si>
  <si>
    <t>Práce</t>
  </si>
  <si>
    <t>Běžná</t>
  </si>
  <si>
    <t>POL1_</t>
  </si>
  <si>
    <t>svah : 8,7*(3,0*2,5/2)</t>
  </si>
  <si>
    <t>VV</t>
  </si>
  <si>
    <t>deska : 0,3*5,5*6,6</t>
  </si>
  <si>
    <t>122201109R00</t>
  </si>
  <si>
    <t>Příplatek za lepivost - odkopávky v hor. 3</t>
  </si>
  <si>
    <t>Odkaz na mn. položky pořadí 1 : 43,51500</t>
  </si>
  <si>
    <t>132201110R00</t>
  </si>
  <si>
    <t>Hloubení rýh šířky do 600 mm v hor. 3, do 50 m3, STROJNĚ</t>
  </si>
  <si>
    <t>pasy pod okrajem ŽB desky 600x450mm : 0,60*0,45*(6,58*2+5,0)</t>
  </si>
  <si>
    <t>pas pod ŽB stěnu 300x880mm : 0,30*0,88*6,5</t>
  </si>
  <si>
    <t>132201119R00</t>
  </si>
  <si>
    <t>Příplatek za lepivost, hloubení rýh šířky do 600 mm, v hornině 3, STROJNĚ</t>
  </si>
  <si>
    <t>Odkaz na mn. položky pořadí 3 : 6,61920</t>
  </si>
  <si>
    <t>162401102R00</t>
  </si>
  <si>
    <t>171201201R00</t>
  </si>
  <si>
    <t>Uložení sypaniny na skl.-sypanina na výšku přes 2m</t>
  </si>
  <si>
    <t>Odkaz na mn. položky pořadí 5 : 50,13420</t>
  </si>
  <si>
    <t>175101201R00</t>
  </si>
  <si>
    <t>Obsyp objektu bez prohození sypaniny</t>
  </si>
  <si>
    <t xml:space="preserve">za opěrnou zdí cca š=0,5m : </t>
  </si>
  <si>
    <t>stěna řez B-B' v=2,0-3,85m : 0,5*((2,00+3,85)/2)*9,0</t>
  </si>
  <si>
    <t>182101101R00</t>
  </si>
  <si>
    <t>Svahování v zářezech v hornině tř. 1 - 4</t>
  </si>
  <si>
    <t>m2</t>
  </si>
  <si>
    <t>odhad : 20,0</t>
  </si>
  <si>
    <t>199000002R00</t>
  </si>
  <si>
    <t>58330002.AR</t>
  </si>
  <si>
    <t>Štěrkopísek k zásypu</t>
  </si>
  <si>
    <t>t</t>
  </si>
  <si>
    <t>Specifikace</t>
  </si>
  <si>
    <t>POL3_</t>
  </si>
  <si>
    <t>Odkaz na mn. položky pořadí 7 : 13,16250*1,9</t>
  </si>
  <si>
    <t>215901101RT5</t>
  </si>
  <si>
    <t>Zhutnění podloží z hornin nesoudržných do 92% PS vibrační deskou</t>
  </si>
  <si>
    <t>pod podkl beton tl.80mm : 4,3*5,4</t>
  </si>
  <si>
    <t>270101112R00</t>
  </si>
  <si>
    <t>Osazení prostupové tvarovky plochy do 0,05 m2 v monolitických základových konstrukcích</t>
  </si>
  <si>
    <t>kus</t>
  </si>
  <si>
    <t>271313511R00</t>
  </si>
  <si>
    <t xml:space="preserve">Beton podkladní pod základové konstrukce, prostý </t>
  </si>
  <si>
    <t>pod ŽB desku tl.80mm cca. 25,0m2 : 0,08*25,0</t>
  </si>
  <si>
    <t>273321411R00</t>
  </si>
  <si>
    <t>Železobeton základových desek C 25/30</t>
  </si>
  <si>
    <t>tl. desky 300mm : 0,3*5,5*6,6</t>
  </si>
  <si>
    <t>273351215R00</t>
  </si>
  <si>
    <t>Bednění stěn základových desek - zřízení</t>
  </si>
  <si>
    <t>obvod ŽB desky v=500mm : 0,50*(5,5*2+6,6*2)</t>
  </si>
  <si>
    <t>273351216R00</t>
  </si>
  <si>
    <t>Bednění stěn základových desek - odstranění</t>
  </si>
  <si>
    <t>273361821R00</t>
  </si>
  <si>
    <t>Výztuž základových desek z betonářské oceli B500B (10 505)</t>
  </si>
  <si>
    <t>dle výpisu výztuže v PD (deska+stěny) : 2211,9/1000</t>
  </si>
  <si>
    <t>274272140RT5</t>
  </si>
  <si>
    <t>Zdivo základové z bednicích tvárnic, tl. 300 mm výplň tvárnic betonem C 25/30</t>
  </si>
  <si>
    <t>Začátek provozního součtu</t>
  </si>
  <si>
    <t xml:space="preserve">  stěna řez A-A' v=4,25m : 4,25*5,0</t>
  </si>
  <si>
    <t xml:space="preserve">  stěna řez B-B' v=2,0-3,85m : ((2,00+3,85)/2)*9,0</t>
  </si>
  <si>
    <t>Konec provozního součtu</t>
  </si>
  <si>
    <t>+10% rezerva : 47,575*1,10</t>
  </si>
  <si>
    <t>274313711R00</t>
  </si>
  <si>
    <t>Beton základových pasů prostý C 25/30</t>
  </si>
  <si>
    <t>pod okrajem ŽB desky 600x450mm : 0,60*0,45*(6,58*2+5,0)</t>
  </si>
  <si>
    <t>pod ŽB stěnu 300x880mm : 0,30*0,88*6,5</t>
  </si>
  <si>
    <t>274351215R00</t>
  </si>
  <si>
    <t>Bednění stěn základových pasů - zřízení</t>
  </si>
  <si>
    <t>pas pod okrajem ŽB desky 600x450mm : 2*0,30*(6,58*2+5,0)</t>
  </si>
  <si>
    <t>274351216R00</t>
  </si>
  <si>
    <t>Bednění stěn základových pasů - odstranění</t>
  </si>
  <si>
    <t>899623151R00</t>
  </si>
  <si>
    <t>Zabetonování kaveren a prostor betonem prostým C16/20</t>
  </si>
  <si>
    <t>zabet stáv sklepa dle PD v=1,4m (plocha sklepa=6,4 m2) : 1,4*6,4</t>
  </si>
  <si>
    <t>2860029095R</t>
  </si>
  <si>
    <t>Průchodka  netlaková Uponor Ecoflex NPW 140</t>
  </si>
  <si>
    <t>310239211RT2</t>
  </si>
  <si>
    <t>Zazdívka otvorů plochy do 4 m2 cihlami na MVC s použitím suché maltové směsi</t>
  </si>
  <si>
    <t>zazdění otvoru do stáv. objektu : 0,37*(0,9*2,0)</t>
  </si>
  <si>
    <t>564851111R00</t>
  </si>
  <si>
    <t>Podklad ze štěrkodrti tl. 150 mm po zhutnění</t>
  </si>
  <si>
    <t>596215021R00</t>
  </si>
  <si>
    <t>Kladení zámkové dlažby tl. 60 mm, lože z kameniva drceného tl. 40 mm</t>
  </si>
  <si>
    <t>596291111R00</t>
  </si>
  <si>
    <t>Řezání betonové dlažby tl. 60 mm</t>
  </si>
  <si>
    <t>m</t>
  </si>
  <si>
    <t>916561111R00</t>
  </si>
  <si>
    <t>Osazení záhonového obrubníku betonového, s boční opěrou, lože z betonu C 12/15</t>
  </si>
  <si>
    <t>592174806R</t>
  </si>
  <si>
    <t>Obrubník zahradní betonový ABO rozměr 50 x 250 mm, přírodní</t>
  </si>
  <si>
    <t>59245020R</t>
  </si>
  <si>
    <t>Dlažba betonová H-PROFIL zámková 200 x 165 x 60 mm, přírodní</t>
  </si>
  <si>
    <t>612401391R00</t>
  </si>
  <si>
    <t>Omítka malých ploch vnitřních stěn do 1 m2</t>
  </si>
  <si>
    <t>zazdění otvoru do stáv. objektu : 0,9*2,0</t>
  </si>
  <si>
    <t>941955004R00</t>
  </si>
  <si>
    <t>Lešení lehké pomocné, výška podlahy do 3,5 m</t>
  </si>
  <si>
    <t>pro zdění prolívacích tvárnic : 1,2*(10,0+5,0)</t>
  </si>
  <si>
    <t>961022311R00</t>
  </si>
  <si>
    <t>Bourání základů ze zdiva smíšeného</t>
  </si>
  <si>
    <t>Nedokončená</t>
  </si>
  <si>
    <t>základy rušeného sklepa : 9,6</t>
  </si>
  <si>
    <t>962032231R00</t>
  </si>
  <si>
    <t>Bourání zdiva z cihel pálených na MVC</t>
  </si>
  <si>
    <t>zdivo rušeného sklepa : 0,4*2,6*(3,125+2,075)</t>
  </si>
  <si>
    <t>zídka v=860mm : 0,4*1,3*(5,33+1,5)</t>
  </si>
  <si>
    <t>963031432R00</t>
  </si>
  <si>
    <t>Bourání kleneb cihelných na MVC, do tl. 150 mm</t>
  </si>
  <si>
    <t>nad bouranou místností : 6,4</t>
  </si>
  <si>
    <t>711823121RT6</t>
  </si>
  <si>
    <t>Montáž nopové fólie svisle včetně dodávky fólie DEKDREN T20</t>
  </si>
  <si>
    <t>za opěrnou stěnu styk se zeminou : 3,0*6,5</t>
  </si>
  <si>
    <t>998012021R00</t>
  </si>
  <si>
    <t>Přesun hmot pro budovy monolitické výšky do 6 m</t>
  </si>
  <si>
    <t>Přesun hmot</t>
  </si>
  <si>
    <t>POL7_</t>
  </si>
  <si>
    <t>979081111R00</t>
  </si>
  <si>
    <t>Odvoz suti a vybour. hmot na skládku do 1 km</t>
  </si>
  <si>
    <t>Přesun suti</t>
  </si>
  <si>
    <t>POL8_</t>
  </si>
  <si>
    <t>979081121R00</t>
  </si>
  <si>
    <t>Příplatek k odvozu za každý další 1 km</t>
  </si>
  <si>
    <t>979082111R00</t>
  </si>
  <si>
    <t>Vnitrostaveništní doprava suti do 10 m</t>
  </si>
  <si>
    <t>979082121R00</t>
  </si>
  <si>
    <t>Příplatek k vnitrost. dopravě suti za dalších 5 m</t>
  </si>
  <si>
    <t>979999983R00</t>
  </si>
  <si>
    <t>Poplatek za recyklaci suti</t>
  </si>
  <si>
    <t>005111020R</t>
  </si>
  <si>
    <t>Vytyčení stavby</t>
  </si>
  <si>
    <t>Soubor</t>
  </si>
  <si>
    <t>VRN</t>
  </si>
  <si>
    <t>POL99_8</t>
  </si>
  <si>
    <t>005121020R</t>
  </si>
  <si>
    <t>Zařízení staveniště, převoz zaměstnanců na staveniště</t>
  </si>
  <si>
    <t>005211080R</t>
  </si>
  <si>
    <t xml:space="preserve">Bezpečnostní a hygienická opatření na staveništi </t>
  </si>
  <si>
    <t>SUM</t>
  </si>
  <si>
    <t>Poznámky uchazeče k zadání</t>
  </si>
  <si>
    <t>POPUZIV</t>
  </si>
  <si>
    <t>END</t>
  </si>
  <si>
    <r>
      <t xml:space="preserve">Vodorovné přemístění výkopku z hor.1-4 do 2000 m </t>
    </r>
    <r>
      <rPr>
        <b/>
        <sz val="8"/>
        <color rgb="FFFF0000"/>
        <rFont val="Arial CE"/>
        <charset val="238"/>
      </rPr>
      <t>NA SKLÁDKU INVESTORA !!</t>
    </r>
  </si>
  <si>
    <r>
      <t xml:space="preserve">Poplatek za odběr horniny tř. 1- 4 k dalšímu využití, č. dle katal. odpadů 17 05 04 </t>
    </r>
    <r>
      <rPr>
        <b/>
        <sz val="8"/>
        <color rgb="FFFF0000"/>
        <rFont val="Arial CE"/>
        <charset val="238"/>
      </rPr>
      <t>BEZ POPLATKU SKLÁDKA INVESTORA !!</t>
    </r>
  </si>
  <si>
    <r>
      <t xml:space="preserve">Komunikace - </t>
    </r>
    <r>
      <rPr>
        <b/>
        <sz val="10"/>
        <color rgb="FFFF0000"/>
        <rFont val="Arial CE"/>
        <charset val="238"/>
      </rPr>
      <t>pouze jednotkové ceny</t>
    </r>
  </si>
  <si>
    <r>
      <rPr>
        <b/>
        <sz val="9"/>
        <rFont val="Arial CE"/>
        <charset val="238"/>
      </rPr>
      <t xml:space="preserve">CENOVÁ NABÍDKA NEOBSAHUJE TYTO PRÁCE A DODÁVKY: </t>
    </r>
    <r>
      <rPr>
        <sz val="9"/>
        <rFont val="Arial CE"/>
        <charset val="238"/>
      </rPr>
      <t xml:space="preserve">
- dodávku a montáž montovaného objektu vč. chladícího boxu
- dodávku a montáže vnitřních instalací (ZTI, VZT,Elektro) a přípojek IS
- základové patky pod OK
- střechu na zakrytí ledárny
- doplnění, příp. opravu chodníků v areálu
- oplocení (1x brána 4,0m 1x branka 1,0m)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</si>
</sst>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0000"/>
  </numFmts>
  <fonts count="21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charset val="238"/>
    </font>
    <font>
      <sz val="8"/>
      <name val="Arial CE"/>
      <charset val="238"/>
    </font>
    <font>
      <sz val="8"/>
      <color indexed="12"/>
      <name val="Arial CE"/>
      <charset val="238"/>
    </font>
    <font>
      <sz val="8"/>
      <color indexed="21"/>
      <name val="Arial CE"/>
      <charset val="238"/>
    </font>
    <font>
      <b/>
      <sz val="8"/>
      <color rgb="FFFF0000"/>
      <name val="Arial CE"/>
      <charset val="238"/>
    </font>
    <font>
      <b/>
      <sz val="10"/>
      <color rgb="FFFF0000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57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4" fontId="0" fillId="0" borderId="1" xfId="0" applyNumberFormat="1" applyBorder="1"/>
    <xf numFmtId="0" fontId="9" fillId="2" borderId="1" xfId="0" applyFont="1" applyFill="1" applyBorder="1" applyAlignment="1">
      <alignment horizontal="left" vertical="center" indent="1"/>
    </xf>
    <xf numFmtId="0" fontId="0" fillId="2" borderId="0" xfId="0" applyFill="1" applyAlignment="1">
      <alignment wrapText="1"/>
    </xf>
    <xf numFmtId="0" fontId="0" fillId="2" borderId="1" xfId="0" applyFill="1" applyBorder="1" applyAlignment="1">
      <alignment horizontal="left" vertical="center" indent="1"/>
    </xf>
    <xf numFmtId="49" fontId="8" fillId="2" borderId="0" xfId="0" applyNumberFormat="1" applyFont="1" applyFill="1" applyAlignment="1">
      <alignment horizontal="left" vertical="center" wrapText="1"/>
    </xf>
    <xf numFmtId="0" fontId="0" fillId="2" borderId="9" xfId="0" applyFill="1" applyBorder="1" applyAlignment="1">
      <alignment horizontal="left" vertical="center" indent="1"/>
    </xf>
    <xf numFmtId="0" fontId="0" fillId="2" borderId="6" xfId="0" applyFill="1" applyBorder="1" applyAlignment="1">
      <alignment wrapText="1"/>
    </xf>
    <xf numFmtId="49" fontId="8" fillId="2" borderId="6" xfId="0" applyNumberFormat="1" applyFont="1" applyFill="1" applyBorder="1" applyAlignment="1">
      <alignment horizontal="left" vertical="center" wrapText="1"/>
    </xf>
    <xf numFmtId="0" fontId="8" fillId="3" borderId="6" xfId="0" applyFont="1" applyFill="1" applyBorder="1" applyAlignment="1" applyProtection="1">
      <alignment horizontal="left" vertical="center" wrapText="1"/>
      <protection locked="0"/>
    </xf>
    <xf numFmtId="0" fontId="8" fillId="3" borderId="0" xfId="0" applyFont="1" applyFill="1" applyAlignment="1" applyProtection="1">
      <alignment horizontal="left" vertical="center"/>
      <protection locked="0"/>
    </xf>
    <xf numFmtId="4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4" borderId="27" xfId="0" applyNumberFormat="1" applyFont="1" applyFill="1" applyBorder="1" applyAlignment="1">
      <alignment vertical="center"/>
    </xf>
    <xf numFmtId="4" fontId="7" fillId="4" borderId="28" xfId="0" applyNumberFormat="1" applyFont="1" applyFill="1" applyBorder="1" applyAlignment="1">
      <alignment vertical="center" wrapText="1"/>
    </xf>
    <xf numFmtId="4" fontId="10" fillId="4" borderId="29" xfId="0" applyNumberFormat="1" applyFont="1" applyFill="1" applyBorder="1" applyAlignment="1">
      <alignment horizontal="center" vertical="center" wrapText="1" shrinkToFit="1"/>
    </xf>
    <xf numFmtId="4" fontId="7" fillId="4" borderId="29" xfId="0" applyNumberFormat="1" applyFont="1" applyFill="1" applyBorder="1" applyAlignment="1">
      <alignment horizontal="center" vertical="center" wrapText="1" shrinkToFit="1"/>
    </xf>
    <xf numFmtId="3" fontId="7" fillId="4" borderId="29" xfId="0" applyNumberFormat="1" applyFont="1" applyFill="1" applyBorder="1" applyAlignment="1">
      <alignment horizontal="center" vertical="center" wrapText="1"/>
    </xf>
    <xf numFmtId="4" fontId="0" fillId="0" borderId="30" xfId="0" applyNumberFormat="1" applyBorder="1" applyAlignment="1">
      <alignment vertical="center"/>
    </xf>
    <xf numFmtId="4" fontId="3" fillId="0" borderId="32" xfId="0" applyNumberFormat="1" applyFont="1" applyBorder="1" applyAlignment="1">
      <alignment horizontal="right" vertical="center" wrapText="1" shrinkToFit="1"/>
    </xf>
    <xf numFmtId="4" fontId="3" fillId="0" borderId="32" xfId="0" applyNumberFormat="1" applyFont="1" applyBorder="1" applyAlignment="1">
      <alignment horizontal="right" vertical="center" shrinkToFit="1"/>
    </xf>
    <xf numFmtId="4" fontId="0" fillId="0" borderId="32" xfId="0" applyNumberFormat="1" applyBorder="1" applyAlignment="1">
      <alignment vertical="center" shrinkToFit="1"/>
    </xf>
    <xf numFmtId="3" fontId="0" fillId="0" borderId="32" xfId="0" applyNumberFormat="1" applyBorder="1" applyAlignment="1">
      <alignment vertical="center"/>
    </xf>
    <xf numFmtId="4" fontId="8" fillId="0" borderId="30" xfId="0" applyNumberFormat="1" applyFont="1" applyBorder="1" applyAlignment="1">
      <alignment vertical="center"/>
    </xf>
    <xf numFmtId="4" fontId="8" fillId="0" borderId="32" xfId="0" applyNumberFormat="1" applyFont="1" applyBorder="1" applyAlignment="1">
      <alignment vertical="center" wrapText="1" shrinkToFit="1"/>
    </xf>
    <xf numFmtId="4" fontId="8" fillId="0" borderId="32" xfId="0" applyNumberFormat="1" applyFont="1" applyBorder="1" applyAlignment="1">
      <alignment vertical="center" shrinkToFit="1"/>
    </xf>
    <xf numFmtId="3" fontId="8" fillId="0" borderId="32" xfId="0" applyNumberFormat="1" applyFont="1" applyBorder="1" applyAlignment="1">
      <alignment vertical="center"/>
    </xf>
    <xf numFmtId="4" fontId="0" fillId="0" borderId="30" xfId="0" applyNumberFormat="1" applyBorder="1" applyAlignment="1">
      <alignment horizontal="left" vertical="center"/>
    </xf>
    <xf numFmtId="4" fontId="0" fillId="0" borderId="32" xfId="0" applyNumberFormat="1" applyBorder="1" applyAlignment="1">
      <alignment vertical="center" wrapText="1" shrinkToFit="1"/>
    </xf>
    <xf numFmtId="4" fontId="0" fillId="2" borderId="36" xfId="0" applyNumberFormat="1" applyFill="1" applyBorder="1" applyAlignment="1">
      <alignment vertical="center" wrapText="1" shrinkToFit="1"/>
    </xf>
    <xf numFmtId="4" fontId="0" fillId="2" borderId="36" xfId="0" applyNumberFormat="1" applyFill="1" applyBorder="1" applyAlignment="1">
      <alignment vertical="center" shrinkToFit="1"/>
    </xf>
    <xf numFmtId="3" fontId="0" fillId="2" borderId="36" xfId="0" applyNumberFormat="1" applyFill="1" applyBorder="1" applyAlignment="1">
      <alignment vertical="center"/>
    </xf>
    <xf numFmtId="0" fontId="4" fillId="2" borderId="11" xfId="0" applyFont="1" applyFill="1" applyBorder="1" applyAlignment="1">
      <alignment horizontal="left" vertical="center" indent="1"/>
    </xf>
    <xf numFmtId="0" fontId="5" fillId="2" borderId="7" xfId="0" applyFont="1" applyFill="1" applyBorder="1" applyAlignment="1">
      <alignment horizontal="left" vertical="center" wrapText="1"/>
    </xf>
    <xf numFmtId="0" fontId="0" fillId="2" borderId="7" xfId="0" applyFill="1" applyBorder="1" applyAlignment="1">
      <alignment horizontal="left" vertical="center" wrapText="1"/>
    </xf>
    <xf numFmtId="4" fontId="4" fillId="2" borderId="7" xfId="0" applyNumberFormat="1" applyFont="1" applyFill="1" applyBorder="1" applyAlignment="1">
      <alignment horizontal="left" vertical="center"/>
    </xf>
    <xf numFmtId="49" fontId="0" fillId="2" borderId="13" xfId="0" applyNumberFormat="1" applyFill="1" applyBorder="1" applyAlignment="1">
      <alignment horizontal="left" vertical="center"/>
    </xf>
    <xf numFmtId="0" fontId="0" fillId="2" borderId="7" xfId="0" applyFill="1" applyBorder="1" applyAlignment="1">
      <alignment wrapText="1"/>
    </xf>
    <xf numFmtId="0" fontId="0" fillId="2" borderId="7" xfId="0" applyFill="1" applyBorder="1"/>
    <xf numFmtId="49" fontId="8" fillId="2" borderId="13" xfId="0" applyNumberFormat="1" applyFont="1" applyFill="1" applyBorder="1" applyAlignment="1">
      <alignment horizontal="left" vertical="center"/>
    </xf>
    <xf numFmtId="0" fontId="6" fillId="0" borderId="0" xfId="0" applyFont="1"/>
    <xf numFmtId="49" fontId="0" fillId="0" borderId="0" xfId="0" applyNumberFormat="1"/>
    <xf numFmtId="0" fontId="15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0" fontId="15" fillId="4" borderId="27" xfId="0" applyFont="1" applyFill="1" applyBorder="1" applyAlignment="1">
      <alignment horizontal="center" vertical="center" wrapText="1"/>
    </xf>
    <xf numFmtId="0" fontId="15" fillId="4" borderId="28" xfId="0" applyFont="1" applyFill="1" applyBorder="1" applyAlignment="1">
      <alignment horizontal="center" vertical="center" wrapText="1"/>
    </xf>
    <xf numFmtId="0" fontId="15" fillId="4" borderId="29" xfId="0" applyFont="1" applyFill="1" applyBorder="1" applyAlignment="1">
      <alignment horizontal="center" vertical="center" wrapText="1"/>
    </xf>
    <xf numFmtId="49" fontId="7" fillId="0" borderId="30" xfId="0" applyNumberFormat="1" applyFont="1" applyBorder="1" applyAlignment="1">
      <alignment vertical="center"/>
    </xf>
    <xf numFmtId="4" fontId="7" fillId="0" borderId="32" xfId="0" applyNumberFormat="1" applyFont="1" applyBorder="1" applyAlignment="1">
      <alignment vertical="center"/>
    </xf>
    <xf numFmtId="0" fontId="7" fillId="2" borderId="33" xfId="0" applyFont="1" applyFill="1" applyBorder="1" applyAlignment="1">
      <alignment vertical="center"/>
    </xf>
    <xf numFmtId="0" fontId="7" fillId="2" borderId="33" xfId="0" applyFont="1" applyFill="1" applyBorder="1" applyAlignment="1">
      <alignment vertical="center" wrapText="1"/>
    </xf>
    <xf numFmtId="0" fontId="7" fillId="2" borderId="34" xfId="0" applyFont="1" applyFill="1" applyBorder="1" applyAlignment="1">
      <alignment vertical="center" wrapText="1"/>
    </xf>
    <xf numFmtId="4" fontId="7" fillId="2" borderId="36" xfId="0" applyNumberFormat="1" applyFont="1" applyFill="1" applyBorder="1" applyAlignment="1">
      <alignment vertical="center"/>
    </xf>
    <xf numFmtId="164" fontId="7" fillId="0" borderId="32" xfId="0" applyNumberFormat="1" applyFont="1" applyBorder="1" applyAlignment="1">
      <alignment vertical="center"/>
    </xf>
    <xf numFmtId="164" fontId="7" fillId="2" borderId="36" xfId="0" applyNumberFormat="1" applyFont="1" applyFill="1" applyBorder="1" applyAlignment="1">
      <alignment vertical="center"/>
    </xf>
    <xf numFmtId="164" fontId="0" fillId="0" borderId="0" xfId="0" applyNumberFormat="1"/>
    <xf numFmtId="4" fontId="7" fillId="0" borderId="32" xfId="0" applyNumberFormat="1" applyFont="1" applyBorder="1" applyAlignment="1">
      <alignment horizontal="center" vertical="center"/>
    </xf>
    <xf numFmtId="4" fontId="7" fillId="2" borderId="36" xfId="0" applyNumberFormat="1" applyFont="1" applyFill="1" applyBorder="1" applyAlignment="1">
      <alignment horizontal="center" vertical="center"/>
    </xf>
    <xf numFmtId="49" fontId="0" fillId="0" borderId="1" xfId="0" applyNumberFormat="1" applyBorder="1"/>
    <xf numFmtId="0" fontId="0" fillId="4" borderId="21" xfId="0" applyFill="1" applyBorder="1"/>
    <xf numFmtId="0" fontId="0" fillId="4" borderId="21" xfId="0" applyFill="1" applyBorder="1" applyAlignment="1">
      <alignment horizontal="center"/>
    </xf>
    <xf numFmtId="49" fontId="0" fillId="4" borderId="21" xfId="0" applyNumberFormat="1" applyFill="1" applyBorder="1"/>
    <xf numFmtId="0" fontId="0" fillId="4" borderId="21" xfId="0" applyFill="1" applyBorder="1" applyAlignment="1">
      <alignment wrapText="1"/>
    </xf>
    <xf numFmtId="0" fontId="16" fillId="0" borderId="0" xfId="0" applyFont="1"/>
    <xf numFmtId="165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16" fillId="0" borderId="0" xfId="0" applyFont="1" applyAlignment="1">
      <alignment vertical="top"/>
    </xf>
    <xf numFmtId="49" fontId="16" fillId="0" borderId="0" xfId="0" applyNumberFormat="1" applyFont="1" applyAlignment="1">
      <alignment vertical="top"/>
    </xf>
    <xf numFmtId="165" fontId="16" fillId="0" borderId="0" xfId="0" applyNumberFormat="1" applyFont="1" applyAlignment="1">
      <alignment vertical="top" shrinkToFit="1"/>
    </xf>
    <xf numFmtId="4" fontId="16" fillId="0" borderId="0" xfId="0" applyNumberFormat="1" applyFont="1" applyAlignment="1">
      <alignment vertical="top" shrinkToFit="1"/>
    </xf>
    <xf numFmtId="165" fontId="17" fillId="0" borderId="0" xfId="0" applyNumberFormat="1" applyFont="1" applyAlignment="1">
      <alignment horizontal="center" vertical="top" wrapText="1" shrinkToFit="1"/>
    </xf>
    <xf numFmtId="165" fontId="17" fillId="0" borderId="0" xfId="0" applyNumberFormat="1" applyFont="1" applyAlignment="1">
      <alignment vertical="top" wrapText="1" shrinkToFit="1"/>
    </xf>
    <xf numFmtId="165" fontId="18" fillId="0" borderId="0" xfId="0" applyNumberFormat="1" applyFont="1" applyAlignment="1">
      <alignment horizontal="center" vertical="top" wrapText="1" shrinkToFit="1"/>
    </xf>
    <xf numFmtId="165" fontId="18" fillId="0" borderId="0" xfId="0" applyNumberFormat="1" applyFont="1" applyAlignment="1">
      <alignment vertical="top" wrapText="1" shrinkToFit="1"/>
    </xf>
    <xf numFmtId="165" fontId="8" fillId="2" borderId="0" xfId="0" applyNumberFormat="1" applyFont="1" applyFill="1" applyAlignment="1">
      <alignment vertical="top" shrinkToFit="1"/>
    </xf>
    <xf numFmtId="4" fontId="8" fillId="2" borderId="0" xfId="0" applyNumberFormat="1" applyFont="1" applyFill="1" applyAlignment="1">
      <alignment vertical="top" shrinkToFit="1"/>
    </xf>
    <xf numFmtId="0" fontId="16" fillId="0" borderId="37" xfId="0" applyFont="1" applyBorder="1" applyAlignment="1">
      <alignment vertical="top"/>
    </xf>
    <xf numFmtId="49" fontId="16" fillId="0" borderId="38" xfId="0" applyNumberFormat="1" applyFont="1" applyBorder="1" applyAlignment="1">
      <alignment vertical="top"/>
    </xf>
    <xf numFmtId="0" fontId="16" fillId="0" borderId="38" xfId="0" applyFont="1" applyBorder="1" applyAlignment="1">
      <alignment horizontal="center" vertical="top" shrinkToFit="1"/>
    </xf>
    <xf numFmtId="165" fontId="16" fillId="0" borderId="38" xfId="0" applyNumberFormat="1" applyFont="1" applyBorder="1" applyAlignment="1">
      <alignment vertical="top" shrinkToFit="1"/>
    </xf>
    <xf numFmtId="0" fontId="16" fillId="0" borderId="39" xfId="0" applyFont="1" applyBorder="1" applyAlignment="1">
      <alignment vertical="top"/>
    </xf>
    <xf numFmtId="49" fontId="16" fillId="0" borderId="40" xfId="0" applyNumberFormat="1" applyFont="1" applyBorder="1" applyAlignment="1">
      <alignment vertical="top"/>
    </xf>
    <xf numFmtId="0" fontId="16" fillId="0" borderId="40" xfId="0" applyFont="1" applyBorder="1" applyAlignment="1">
      <alignment horizontal="center" vertical="top" shrinkToFit="1"/>
    </xf>
    <xf numFmtId="165" fontId="16" fillId="0" borderId="40" xfId="0" applyNumberFormat="1" applyFont="1" applyBorder="1" applyAlignment="1">
      <alignment vertical="top" shrinkToFit="1"/>
    </xf>
    <xf numFmtId="49" fontId="16" fillId="0" borderId="38" xfId="0" applyNumberFormat="1" applyFont="1" applyBorder="1" applyAlignment="1">
      <alignment horizontal="left" vertical="top" wrapText="1"/>
    </xf>
    <xf numFmtId="165" fontId="17" fillId="0" borderId="0" xfId="0" quotePrefix="1" applyNumberFormat="1" applyFont="1" applyAlignment="1">
      <alignment horizontal="left" vertical="top" wrapText="1"/>
    </xf>
    <xf numFmtId="49" fontId="16" fillId="0" borderId="40" xfId="0" applyNumberFormat="1" applyFont="1" applyBorder="1" applyAlignment="1">
      <alignment horizontal="left" vertical="top" wrapText="1"/>
    </xf>
    <xf numFmtId="165" fontId="18" fillId="0" borderId="0" xfId="0" applyNumberFormat="1" applyFont="1" applyAlignment="1">
      <alignment horizontal="left" vertical="top" wrapText="1"/>
    </xf>
    <xf numFmtId="165" fontId="18" fillId="0" borderId="0" xfId="0" quotePrefix="1" applyNumberFormat="1" applyFont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11" fillId="2" borderId="0" xfId="0" applyNumberFormat="1" applyFont="1" applyFill="1" applyAlignment="1">
      <alignment horizontal="left" vertical="center" wrapText="1"/>
    </xf>
    <xf numFmtId="49" fontId="16" fillId="5" borderId="38" xfId="0" applyNumberFormat="1" applyFont="1" applyFill="1" applyBorder="1" applyAlignment="1">
      <alignment horizontal="left" vertical="top" wrapText="1"/>
    </xf>
    <xf numFmtId="0" fontId="0" fillId="0" borderId="36" xfId="0" applyBorder="1" applyAlignment="1">
      <alignment vertical="center"/>
    </xf>
    <xf numFmtId="49" fontId="0" fillId="0" borderId="34" xfId="0" applyNumberFormat="1" applyBorder="1" applyAlignment="1">
      <alignment vertical="center"/>
    </xf>
    <xf numFmtId="0" fontId="0" fillId="2" borderId="36" xfId="0" applyFill="1" applyBorder="1" applyAlignment="1">
      <alignment vertical="center"/>
    </xf>
    <xf numFmtId="49" fontId="0" fillId="2" borderId="34" xfId="0" applyNumberFormat="1" applyFill="1" applyBorder="1" applyAlignment="1">
      <alignment vertical="center"/>
    </xf>
    <xf numFmtId="0" fontId="8" fillId="2" borderId="33" xfId="0" applyFont="1" applyFill="1" applyBorder="1" applyAlignment="1">
      <alignment vertical="top"/>
    </xf>
    <xf numFmtId="49" fontId="8" fillId="2" borderId="34" xfId="0" applyNumberFormat="1" applyFont="1" applyFill="1" applyBorder="1" applyAlignment="1">
      <alignment vertical="top"/>
    </xf>
    <xf numFmtId="49" fontId="8" fillId="2" borderId="34" xfId="0" applyNumberFormat="1" applyFont="1" applyFill="1" applyBorder="1" applyAlignment="1">
      <alignment horizontal="left" vertical="top" wrapText="1"/>
    </xf>
    <xf numFmtId="0" fontId="8" fillId="2" borderId="34" xfId="0" applyFont="1" applyFill="1" applyBorder="1" applyAlignment="1">
      <alignment horizontal="center" vertical="top" shrinkToFit="1"/>
    </xf>
    <xf numFmtId="165" fontId="8" fillId="2" borderId="35" xfId="0" applyNumberFormat="1" applyFont="1" applyFill="1" applyBorder="1" applyAlignment="1">
      <alignment vertical="top" shrinkToFit="1"/>
    </xf>
    <xf numFmtId="0" fontId="8" fillId="2" borderId="34" xfId="0" applyFont="1" applyFill="1" applyBorder="1" applyAlignment="1">
      <alignment horizontal="center" vertical="top"/>
    </xf>
    <xf numFmtId="0" fontId="8" fillId="2" borderId="35" xfId="0" applyFont="1" applyFill="1" applyBorder="1" applyAlignment="1">
      <alignment vertical="top"/>
    </xf>
    <xf numFmtId="0" fontId="7" fillId="3" borderId="20" xfId="0" applyFont="1" applyFill="1" applyBorder="1" applyAlignment="1" applyProtection="1">
      <alignment horizontal="left" vertical="top" wrapText="1"/>
      <protection locked="0"/>
    </xf>
    <xf numFmtId="0" fontId="7" fillId="3" borderId="41" xfId="0" applyFont="1" applyFill="1" applyBorder="1" applyAlignment="1" applyProtection="1">
      <alignment horizontal="left" vertical="top" wrapText="1"/>
      <protection locked="0"/>
    </xf>
    <xf numFmtId="0" fontId="7" fillId="3" borderId="42" xfId="0" applyFont="1" applyFill="1" applyBorder="1" applyAlignment="1" applyProtection="1">
      <alignment horizontal="left" vertical="top" wrapText="1"/>
      <protection locked="0"/>
    </xf>
    <xf numFmtId="0" fontId="7" fillId="3" borderId="1" xfId="0" applyFont="1" applyFill="1" applyBorder="1" applyAlignment="1" applyProtection="1">
      <alignment horizontal="left" vertical="top" wrapText="1"/>
      <protection locked="0"/>
    </xf>
    <xf numFmtId="0" fontId="7" fillId="3" borderId="0" xfId="0" applyFont="1" applyFill="1" applyAlignment="1" applyProtection="1">
      <alignment horizontal="left" vertical="top" wrapText="1"/>
      <protection locked="0"/>
    </xf>
    <xf numFmtId="0" fontId="7" fillId="3" borderId="2" xfId="0" applyFont="1" applyFill="1" applyBorder="1" applyAlignment="1" applyProtection="1">
      <alignment horizontal="left" vertical="top" wrapText="1"/>
      <protection locked="0"/>
    </xf>
    <xf numFmtId="0" fontId="7" fillId="3" borderId="3" xfId="0" applyFont="1" applyFill="1" applyBorder="1" applyAlignment="1" applyProtection="1">
      <alignment horizontal="left" vertical="top" wrapText="1"/>
      <protection locked="0"/>
    </xf>
    <xf numFmtId="0" fontId="7" fillId="3" borderId="4" xfId="0" applyFont="1" applyFill="1" applyBorder="1" applyAlignment="1" applyProtection="1">
      <alignment horizontal="left" vertical="top" wrapText="1"/>
      <protection locked="0"/>
    </xf>
    <xf numFmtId="0" fontId="7" fillId="3" borderId="5" xfId="0" applyFont="1" applyFill="1" applyBorder="1" applyAlignment="1" applyProtection="1">
      <alignment horizontal="left" vertical="top" wrapText="1"/>
      <protection locked="0"/>
    </xf>
    <xf numFmtId="0" fontId="6" fillId="0" borderId="0" xfId="0" applyFont="1" applyAlignment="1">
      <alignment horizontal="center"/>
    </xf>
    <xf numFmtId="49" fontId="0" fillId="0" borderId="34" xfId="0" applyNumberFormat="1" applyBorder="1" applyAlignment="1">
      <alignment vertical="center"/>
    </xf>
    <xf numFmtId="0" fontId="0" fillId="0" borderId="34" xfId="0" applyBorder="1" applyAlignment="1">
      <alignment vertical="center"/>
    </xf>
    <xf numFmtId="0" fontId="0" fillId="0" borderId="35" xfId="0" applyBorder="1" applyAlignment="1">
      <alignment vertical="center"/>
    </xf>
    <xf numFmtId="49" fontId="0" fillId="2" borderId="34" xfId="0" applyNumberFormat="1" applyFill="1" applyBorder="1" applyAlignment="1">
      <alignment vertical="center"/>
    </xf>
    <xf numFmtId="0" fontId="0" fillId="2" borderId="34" xfId="0" applyFill="1" applyBorder="1" applyAlignment="1">
      <alignment vertical="center"/>
    </xf>
    <xf numFmtId="0" fontId="0" fillId="2" borderId="35" xfId="0" applyFill="1" applyBorder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49" fontId="6" fillId="2" borderId="18" xfId="0" applyNumberFormat="1" applyFont="1" applyFill="1" applyBorder="1" applyAlignment="1">
      <alignment horizontal="left" vertical="center" wrapText="1"/>
    </xf>
    <xf numFmtId="0" fontId="0" fillId="2" borderId="18" xfId="0" applyFill="1" applyBorder="1" applyAlignment="1">
      <alignment wrapText="1"/>
    </xf>
    <xf numFmtId="0" fontId="0" fillId="2" borderId="19" xfId="0" applyFill="1" applyBorder="1" applyAlignment="1">
      <alignment wrapText="1"/>
    </xf>
    <xf numFmtId="49" fontId="8" fillId="2" borderId="0" xfId="0" applyNumberFormat="1" applyFont="1" applyFill="1" applyAlignment="1">
      <alignment horizontal="left" vertical="center" wrapText="1"/>
    </xf>
    <xf numFmtId="0" fontId="0" fillId="2" borderId="0" xfId="0" applyFill="1" applyAlignment="1">
      <alignment wrapText="1"/>
    </xf>
    <xf numFmtId="0" fontId="0" fillId="2" borderId="2" xfId="0" applyFill="1" applyBorder="1" applyAlignment="1">
      <alignment wrapText="1"/>
    </xf>
    <xf numFmtId="1" fontId="0" fillId="0" borderId="6" xfId="0" applyNumberFormat="1" applyBorder="1" applyAlignment="1">
      <alignment horizontal="right" indent="1"/>
    </xf>
    <xf numFmtId="0" fontId="8" fillId="3" borderId="18" xfId="0" applyFont="1" applyFill="1" applyBorder="1" applyAlignment="1" applyProtection="1">
      <alignment horizontal="left" vertical="center"/>
      <protection locked="0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22" xfId="0" applyNumberFormat="1" applyFont="1" applyBorder="1" applyAlignment="1">
      <alignment horizontal="right" vertical="center" indent="1"/>
    </xf>
    <xf numFmtId="0" fontId="8" fillId="3" borderId="0" xfId="0" applyFont="1" applyFill="1" applyAlignment="1" applyProtection="1">
      <alignment horizontal="left" vertical="center"/>
      <protection locked="0"/>
    </xf>
    <xf numFmtId="49" fontId="8" fillId="2" borderId="6" xfId="0" applyNumberFormat="1" applyFont="1" applyFill="1" applyBorder="1" applyAlignment="1">
      <alignment horizontal="left" vertical="center" wrapText="1"/>
    </xf>
    <xf numFmtId="0" fontId="8" fillId="2" borderId="6" xfId="0" applyFont="1" applyFill="1" applyBorder="1" applyAlignment="1">
      <alignment horizontal="left" vertical="center" wrapText="1"/>
    </xf>
    <xf numFmtId="0" fontId="8" fillId="2" borderId="8" xfId="0" applyFont="1" applyFill="1" applyBorder="1" applyAlignment="1">
      <alignment horizontal="left" vertical="center" wrapText="1"/>
    </xf>
    <xf numFmtId="0" fontId="8" fillId="3" borderId="6" xfId="0" applyFont="1" applyFill="1" applyBorder="1" applyAlignment="1" applyProtection="1">
      <alignment horizontal="left" vertical="center"/>
      <protection locked="0"/>
    </xf>
    <xf numFmtId="0" fontId="0" fillId="3" borderId="6" xfId="0" applyFill="1" applyBorder="1" applyAlignment="1" applyProtection="1">
      <alignment horizontal="left" vertical="center"/>
      <protection locked="0"/>
    </xf>
    <xf numFmtId="0" fontId="8" fillId="0" borderId="18" xfId="0" applyFont="1" applyBorder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1" fillId="0" borderId="16" xfId="0" applyNumberFormat="1" applyFont="1" applyBorder="1" applyAlignment="1">
      <alignment horizontal="right" vertical="center" indent="1"/>
    </xf>
    <xf numFmtId="4" fontId="12" fillId="2" borderId="7" xfId="0" applyNumberFormat="1" applyFont="1" applyFill="1" applyBorder="1" applyAlignment="1">
      <alignment horizontal="right" vertical="center"/>
    </xf>
    <xf numFmtId="2" fontId="12" fillId="2" borderId="7" xfId="0" applyNumberFormat="1" applyFont="1" applyFill="1" applyBorder="1" applyAlignment="1">
      <alignment horizontal="right" vertical="center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4" fontId="0" fillId="0" borderId="31" xfId="0" applyNumberFormat="1" applyBorder="1" applyAlignment="1">
      <alignment vertical="center" wrapText="1"/>
    </xf>
    <xf numFmtId="4" fontId="8" fillId="0" borderId="31" xfId="0" applyNumberFormat="1" applyFont="1" applyBorder="1" applyAlignment="1">
      <alignment vertical="center" wrapText="1"/>
    </xf>
    <xf numFmtId="4" fontId="0" fillId="2" borderId="33" xfId="0" applyNumberFormat="1" applyFill="1" applyBorder="1" applyAlignment="1">
      <alignment vertical="center"/>
    </xf>
    <xf numFmtId="4" fontId="0" fillId="2" borderId="34" xfId="0" applyNumberFormat="1" applyFill="1" applyBorder="1" applyAlignment="1">
      <alignment vertical="center"/>
    </xf>
    <xf numFmtId="4" fontId="0" fillId="2" borderId="35" xfId="0" applyNumberFormat="1" applyFill="1" applyBorder="1" applyAlignment="1">
      <alignment vertical="center"/>
    </xf>
    <xf numFmtId="49" fontId="7" fillId="0" borderId="30" xfId="0" applyNumberFormat="1" applyFont="1" applyBorder="1" applyAlignment="1">
      <alignment vertical="center" wrapText="1"/>
    </xf>
    <xf numFmtId="49" fontId="7" fillId="0" borderId="31" xfId="0" applyNumberFormat="1" applyFont="1" applyBorder="1" applyAlignment="1">
      <alignment vertical="center" wrapTex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UILDpowerS\Templates\Rozpocty\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5112">
    <tabColor rgb="FF66FF66"/>
  </sheetPr>
  <dimension ref="A1:O60"/>
  <sheetViews>
    <sheetView showGridLines="0" topLeftCell="B1" zoomScaleNormal="100" zoomScaleSheetLayoutView="75" workbookViewId="0">
      <selection activeCell="M53" sqref="M53"/>
    </sheetView>
  </sheetViews>
  <sheetFormatPr defaultColWidth="9" defaultRowHeight="12.75" x14ac:dyDescent="0.2"/>
  <cols>
    <col min="1" max="1" width="8.42578125" hidden="1" customWidth="1"/>
    <col min="2" max="2" width="13.42578125" customWidth="1"/>
    <col min="3" max="3" width="7.42578125" style="52" customWidth="1"/>
    <col min="4" max="4" width="13" style="52" customWidth="1"/>
    <col min="5" max="5" width="9.7109375" style="52" customWidth="1"/>
    <col min="6" max="6" width="11.7109375" customWidth="1"/>
    <col min="7" max="9" width="13" customWidth="1"/>
    <col min="10" max="10" width="5.5703125" customWidth="1"/>
    <col min="11" max="11" width="4.28515625" customWidth="1"/>
    <col min="12" max="15" width="10.7109375" customWidth="1"/>
  </cols>
  <sheetData>
    <row r="1" spans="1:15" ht="33.75" customHeight="1" x14ac:dyDescent="0.2">
      <c r="A1" s="47" t="s">
        <v>36</v>
      </c>
      <c r="B1" s="201" t="s">
        <v>4</v>
      </c>
      <c r="C1" s="202"/>
      <c r="D1" s="202"/>
      <c r="E1" s="202"/>
      <c r="F1" s="202"/>
      <c r="G1" s="202"/>
      <c r="H1" s="202"/>
      <c r="I1" s="202"/>
      <c r="J1" s="203"/>
    </row>
    <row r="2" spans="1:15" ht="36" customHeight="1" x14ac:dyDescent="0.2">
      <c r="A2" s="2"/>
      <c r="B2" s="77" t="s">
        <v>24</v>
      </c>
      <c r="C2" s="78"/>
      <c r="D2" s="170" t="s">
        <v>45</v>
      </c>
      <c r="E2" s="210" t="s">
        <v>46</v>
      </c>
      <c r="F2" s="211"/>
      <c r="G2" s="211"/>
      <c r="H2" s="211"/>
      <c r="I2" s="211"/>
      <c r="J2" s="212"/>
      <c r="O2" s="1"/>
    </row>
    <row r="3" spans="1:15" ht="27" customHeight="1" x14ac:dyDescent="0.2">
      <c r="A3" s="2"/>
      <c r="B3" s="79" t="s">
        <v>43</v>
      </c>
      <c r="C3" s="78"/>
      <c r="D3" s="80" t="s">
        <v>41</v>
      </c>
      <c r="E3" s="213" t="s">
        <v>42</v>
      </c>
      <c r="F3" s="214"/>
      <c r="G3" s="214"/>
      <c r="H3" s="214"/>
      <c r="I3" s="214"/>
      <c r="J3" s="215"/>
    </row>
    <row r="4" spans="1:15" ht="23.25" customHeight="1" x14ac:dyDescent="0.2">
      <c r="A4" s="76">
        <v>192</v>
      </c>
      <c r="B4" s="81" t="s">
        <v>44</v>
      </c>
      <c r="C4" s="82"/>
      <c r="D4" s="83" t="s">
        <v>39</v>
      </c>
      <c r="E4" s="223" t="s">
        <v>40</v>
      </c>
      <c r="F4" s="224"/>
      <c r="G4" s="224"/>
      <c r="H4" s="224"/>
      <c r="I4" s="224"/>
      <c r="J4" s="225"/>
    </row>
    <row r="5" spans="1:15" ht="24" customHeight="1" x14ac:dyDescent="0.2">
      <c r="A5" s="2"/>
      <c r="B5" s="31" t="s">
        <v>23</v>
      </c>
      <c r="D5" s="228"/>
      <c r="E5" s="229"/>
      <c r="F5" s="229"/>
      <c r="G5" s="229"/>
      <c r="H5" s="18" t="s">
        <v>38</v>
      </c>
      <c r="I5" s="22"/>
      <c r="J5" s="8"/>
    </row>
    <row r="6" spans="1:15" ht="15.75" customHeight="1" x14ac:dyDescent="0.2">
      <c r="A6" s="2"/>
      <c r="B6" s="28"/>
      <c r="C6" s="55"/>
      <c r="D6" s="230"/>
      <c r="E6" s="231"/>
      <c r="F6" s="231"/>
      <c r="G6" s="231"/>
      <c r="H6" s="18" t="s">
        <v>34</v>
      </c>
      <c r="I6" s="22"/>
      <c r="J6" s="8"/>
    </row>
    <row r="7" spans="1:15" ht="15.75" customHeight="1" x14ac:dyDescent="0.2">
      <c r="A7" s="2"/>
      <c r="B7" s="29"/>
      <c r="C7" s="56"/>
      <c r="D7" s="53"/>
      <c r="E7" s="232"/>
      <c r="F7" s="233"/>
      <c r="G7" s="233"/>
      <c r="H7" s="24"/>
      <c r="I7" s="23"/>
      <c r="J7" s="34"/>
    </row>
    <row r="8" spans="1:15" ht="24" hidden="1" customHeight="1" x14ac:dyDescent="0.2">
      <c r="A8" s="2"/>
      <c r="B8" s="31" t="s">
        <v>21</v>
      </c>
      <c r="D8" s="51"/>
      <c r="H8" s="18" t="s">
        <v>38</v>
      </c>
      <c r="I8" s="22"/>
      <c r="J8" s="8"/>
    </row>
    <row r="9" spans="1:15" ht="15.75" hidden="1" customHeight="1" x14ac:dyDescent="0.2">
      <c r="A9" s="2"/>
      <c r="B9" s="2"/>
      <c r="D9" s="51"/>
      <c r="H9" s="18" t="s">
        <v>34</v>
      </c>
      <c r="I9" s="22"/>
      <c r="J9" s="8"/>
    </row>
    <row r="10" spans="1:15" ht="15.75" hidden="1" customHeight="1" x14ac:dyDescent="0.2">
      <c r="A10" s="2"/>
      <c r="B10" s="35"/>
      <c r="C10" s="56"/>
      <c r="D10" s="53"/>
      <c r="E10" s="57"/>
      <c r="F10" s="24"/>
      <c r="G10" s="14"/>
      <c r="H10" s="14"/>
      <c r="I10" s="36"/>
      <c r="J10" s="34"/>
    </row>
    <row r="11" spans="1:15" ht="24" customHeight="1" x14ac:dyDescent="0.2">
      <c r="A11" s="2"/>
      <c r="B11" s="31" t="s">
        <v>20</v>
      </c>
      <c r="D11" s="217"/>
      <c r="E11" s="217"/>
      <c r="F11" s="217"/>
      <c r="G11" s="217"/>
      <c r="H11" s="18" t="s">
        <v>38</v>
      </c>
      <c r="I11" s="85"/>
      <c r="J11" s="8"/>
    </row>
    <row r="12" spans="1:15" ht="15.75" customHeight="1" x14ac:dyDescent="0.2">
      <c r="A12" s="2"/>
      <c r="B12" s="28"/>
      <c r="C12" s="55"/>
      <c r="D12" s="222"/>
      <c r="E12" s="222"/>
      <c r="F12" s="222"/>
      <c r="G12" s="222"/>
      <c r="H12" s="18" t="s">
        <v>34</v>
      </c>
      <c r="I12" s="85"/>
      <c r="J12" s="8"/>
    </row>
    <row r="13" spans="1:15" ht="15.75" customHeight="1" x14ac:dyDescent="0.2">
      <c r="A13" s="2"/>
      <c r="B13" s="29"/>
      <c r="C13" s="56"/>
      <c r="D13" s="84"/>
      <c r="E13" s="226"/>
      <c r="F13" s="227"/>
      <c r="G13" s="227"/>
      <c r="H13" s="19"/>
      <c r="I13" s="23"/>
      <c r="J13" s="34"/>
    </row>
    <row r="14" spans="1:15" ht="24" customHeight="1" x14ac:dyDescent="0.2">
      <c r="A14" s="2"/>
      <c r="B14" s="43" t="s">
        <v>22</v>
      </c>
      <c r="C14" s="58"/>
      <c r="D14" s="59"/>
      <c r="E14" s="60"/>
      <c r="F14" s="44"/>
      <c r="G14" s="44"/>
      <c r="H14" s="45"/>
      <c r="I14" s="44"/>
      <c r="J14" s="46"/>
    </row>
    <row r="15" spans="1:15" ht="32.25" customHeight="1" x14ac:dyDescent="0.2">
      <c r="A15" s="2"/>
      <c r="B15" s="35" t="s">
        <v>32</v>
      </c>
      <c r="C15" s="61"/>
      <c r="D15" s="54"/>
      <c r="E15" s="216"/>
      <c r="F15" s="216"/>
      <c r="G15" s="218"/>
      <c r="H15" s="218"/>
      <c r="I15" s="218" t="s">
        <v>31</v>
      </c>
      <c r="J15" s="219"/>
    </row>
    <row r="16" spans="1:15" ht="23.25" customHeight="1" x14ac:dyDescent="0.2">
      <c r="A16" s="138" t="s">
        <v>26</v>
      </c>
      <c r="B16" s="38" t="s">
        <v>26</v>
      </c>
      <c r="C16" s="62"/>
      <c r="D16" s="63"/>
      <c r="E16" s="207"/>
      <c r="F16" s="208"/>
      <c r="G16" s="207"/>
      <c r="H16" s="208"/>
      <c r="I16" s="207"/>
      <c r="J16" s="209"/>
    </row>
    <row r="17" spans="1:10" ht="23.25" customHeight="1" x14ac:dyDescent="0.2">
      <c r="A17" s="138" t="s">
        <v>27</v>
      </c>
      <c r="B17" s="38" t="s">
        <v>27</v>
      </c>
      <c r="C17" s="62"/>
      <c r="D17" s="63"/>
      <c r="E17" s="207"/>
      <c r="F17" s="208"/>
      <c r="G17" s="207"/>
      <c r="H17" s="208"/>
      <c r="I17" s="207"/>
      <c r="J17" s="209"/>
    </row>
    <row r="18" spans="1:10" ht="23.25" customHeight="1" x14ac:dyDescent="0.2">
      <c r="A18" s="138" t="s">
        <v>28</v>
      </c>
      <c r="B18" s="38" t="s">
        <v>28</v>
      </c>
      <c r="C18" s="62"/>
      <c r="D18" s="63"/>
      <c r="E18" s="207"/>
      <c r="F18" s="208"/>
      <c r="G18" s="207"/>
      <c r="H18" s="208"/>
      <c r="I18" s="207"/>
      <c r="J18" s="209"/>
    </row>
    <row r="19" spans="1:10" ht="23.25" customHeight="1" x14ac:dyDescent="0.2">
      <c r="A19" s="138" t="s">
        <v>67</v>
      </c>
      <c r="B19" s="38" t="s">
        <v>29</v>
      </c>
      <c r="C19" s="62"/>
      <c r="D19" s="63"/>
      <c r="E19" s="207"/>
      <c r="F19" s="208"/>
      <c r="G19" s="207"/>
      <c r="H19" s="208"/>
      <c r="I19" s="207"/>
      <c r="J19" s="209"/>
    </row>
    <row r="20" spans="1:10" ht="23.25" customHeight="1" x14ac:dyDescent="0.2">
      <c r="A20" s="138" t="s">
        <v>68</v>
      </c>
      <c r="B20" s="38" t="s">
        <v>30</v>
      </c>
      <c r="C20" s="62"/>
      <c r="D20" s="63"/>
      <c r="E20" s="207"/>
      <c r="F20" s="208"/>
      <c r="G20" s="207"/>
      <c r="H20" s="208"/>
      <c r="I20" s="207"/>
      <c r="J20" s="209"/>
    </row>
    <row r="21" spans="1:10" ht="23.25" customHeight="1" x14ac:dyDescent="0.2">
      <c r="A21" s="2"/>
      <c r="B21" s="48" t="s">
        <v>31</v>
      </c>
      <c r="C21" s="64"/>
      <c r="D21" s="65"/>
      <c r="E21" s="220"/>
      <c r="F21" s="221"/>
      <c r="G21" s="220"/>
      <c r="H21" s="221"/>
      <c r="I21" s="220"/>
      <c r="J21" s="239"/>
    </row>
    <row r="22" spans="1:10" ht="33" customHeight="1" x14ac:dyDescent="0.2">
      <c r="A22" s="2"/>
      <c r="B22" s="42" t="s">
        <v>33</v>
      </c>
      <c r="C22" s="62"/>
      <c r="D22" s="63"/>
      <c r="E22" s="66"/>
      <c r="F22" s="39"/>
      <c r="G22" s="33"/>
      <c r="H22" s="33"/>
      <c r="I22" s="33"/>
      <c r="J22" s="40"/>
    </row>
    <row r="23" spans="1:10" ht="23.25" customHeight="1" x14ac:dyDescent="0.2">
      <c r="A23" s="2">
        <f>ZakladDPHSni*SazbaDPH1/100</f>
        <v>0</v>
      </c>
      <c r="B23" s="38" t="s">
        <v>13</v>
      </c>
      <c r="C23" s="62"/>
      <c r="D23" s="63"/>
      <c r="E23" s="67">
        <v>12</v>
      </c>
      <c r="F23" s="39" t="s">
        <v>0</v>
      </c>
      <c r="G23" s="237"/>
      <c r="H23" s="238"/>
      <c r="I23" s="238"/>
      <c r="J23" s="40" t="str">
        <f t="shared" ref="J23:J28" si="0">Mena</f>
        <v>CZK</v>
      </c>
    </row>
    <row r="24" spans="1:10" ht="23.25" customHeight="1" x14ac:dyDescent="0.2">
      <c r="A24" s="2">
        <f>(A23-INT(A23))*100</f>
        <v>0</v>
      </c>
      <c r="B24" s="38" t="s">
        <v>14</v>
      </c>
      <c r="C24" s="62"/>
      <c r="D24" s="63"/>
      <c r="E24" s="67">
        <f>SazbaDPH1</f>
        <v>12</v>
      </c>
      <c r="F24" s="39" t="s">
        <v>0</v>
      </c>
      <c r="G24" s="235"/>
      <c r="H24" s="236"/>
      <c r="I24" s="236"/>
      <c r="J24" s="40" t="str">
        <f t="shared" si="0"/>
        <v>CZK</v>
      </c>
    </row>
    <row r="25" spans="1:10" ht="23.25" customHeight="1" x14ac:dyDescent="0.2">
      <c r="A25" s="2">
        <f>ZakladDPHZakl*SazbaDPH2/100</f>
        <v>0</v>
      </c>
      <c r="B25" s="38" t="s">
        <v>15</v>
      </c>
      <c r="C25" s="62"/>
      <c r="D25" s="63"/>
      <c r="E25" s="67">
        <v>21</v>
      </c>
      <c r="F25" s="39" t="s">
        <v>0</v>
      </c>
      <c r="G25" s="237"/>
      <c r="H25" s="238"/>
      <c r="I25" s="238"/>
      <c r="J25" s="40" t="str">
        <f t="shared" si="0"/>
        <v>CZK</v>
      </c>
    </row>
    <row r="26" spans="1:10" ht="23.25" customHeight="1" x14ac:dyDescent="0.2">
      <c r="A26" s="2">
        <f>(A25-INT(A25))*100</f>
        <v>0</v>
      </c>
      <c r="B26" s="32" t="s">
        <v>16</v>
      </c>
      <c r="C26" s="68"/>
      <c r="D26" s="54"/>
      <c r="E26" s="69">
        <f>SazbaDPH2</f>
        <v>21</v>
      </c>
      <c r="F26" s="30" t="s">
        <v>0</v>
      </c>
      <c r="G26" s="204"/>
      <c r="H26" s="205"/>
      <c r="I26" s="205"/>
      <c r="J26" s="37" t="str">
        <f t="shared" si="0"/>
        <v>CZK</v>
      </c>
    </row>
    <row r="27" spans="1:10" ht="23.25" customHeight="1" thickBot="1" x14ac:dyDescent="0.25">
      <c r="A27" s="2">
        <f>ZakladDPHSni+DPHSni+ZakladDPHZakl+DPHZakl</f>
        <v>0</v>
      </c>
      <c r="B27" s="31" t="s">
        <v>5</v>
      </c>
      <c r="C27" s="70"/>
      <c r="D27" s="71"/>
      <c r="E27" s="70"/>
      <c r="F27" s="16"/>
      <c r="G27" s="206"/>
      <c r="H27" s="206"/>
      <c r="I27" s="206"/>
      <c r="J27" s="41" t="str">
        <f t="shared" si="0"/>
        <v>CZK</v>
      </c>
    </row>
    <row r="28" spans="1:10" ht="27.75" hidden="1" customHeight="1" thickBot="1" x14ac:dyDescent="0.25">
      <c r="A28" s="2"/>
      <c r="B28" s="111" t="s">
        <v>25</v>
      </c>
      <c r="C28" s="112"/>
      <c r="D28" s="112"/>
      <c r="E28" s="113"/>
      <c r="F28" s="114"/>
      <c r="G28" s="240" t="e">
        <f>ZakladDPHSniVypocet+ZakladDPHZaklVypocet</f>
        <v>#REF!</v>
      </c>
      <c r="H28" s="241"/>
      <c r="I28" s="241"/>
      <c r="J28" s="115" t="str">
        <f t="shared" si="0"/>
        <v>CZK</v>
      </c>
    </row>
    <row r="29" spans="1:10" ht="27.75" customHeight="1" thickBot="1" x14ac:dyDescent="0.25">
      <c r="A29" s="2">
        <f>(A27-INT(A27))*100</f>
        <v>0</v>
      </c>
      <c r="B29" s="111" t="s">
        <v>35</v>
      </c>
      <c r="C29" s="116"/>
      <c r="D29" s="116"/>
      <c r="E29" s="116"/>
      <c r="F29" s="117"/>
      <c r="G29" s="240"/>
      <c r="H29" s="240"/>
      <c r="I29" s="240"/>
      <c r="J29" s="118" t="s">
        <v>49</v>
      </c>
    </row>
    <row r="30" spans="1:10" ht="12.75" customHeight="1" x14ac:dyDescent="0.2">
      <c r="A30" s="2"/>
      <c r="B30" s="2"/>
      <c r="J30" s="9"/>
    </row>
    <row r="31" spans="1:10" ht="30" customHeight="1" x14ac:dyDescent="0.2">
      <c r="A31" s="2"/>
      <c r="B31" s="2"/>
      <c r="J31" s="9"/>
    </row>
    <row r="32" spans="1:10" ht="18.75" customHeight="1" x14ac:dyDescent="0.2">
      <c r="A32" s="2"/>
      <c r="B32" s="17"/>
      <c r="C32" s="72" t="s">
        <v>12</v>
      </c>
      <c r="D32" s="73"/>
      <c r="E32" s="73"/>
      <c r="F32" s="15" t="s">
        <v>11</v>
      </c>
      <c r="G32" s="26"/>
      <c r="H32" s="27"/>
      <c r="I32" s="26"/>
      <c r="J32" s="9"/>
    </row>
    <row r="33" spans="1:10" ht="47.25" customHeight="1" x14ac:dyDescent="0.2">
      <c r="A33" s="2"/>
      <c r="B33" s="2"/>
      <c r="J33" s="9"/>
    </row>
    <row r="34" spans="1:10" s="21" customFormat="1" ht="18.75" customHeight="1" x14ac:dyDescent="0.2">
      <c r="A34" s="20"/>
      <c r="B34" s="20"/>
      <c r="C34" s="74"/>
      <c r="D34" s="242"/>
      <c r="E34" s="243"/>
      <c r="G34" s="244"/>
      <c r="H34" s="245"/>
      <c r="I34" s="245"/>
      <c r="J34" s="25"/>
    </row>
    <row r="35" spans="1:10" ht="12.75" customHeight="1" x14ac:dyDescent="0.2">
      <c r="A35" s="2"/>
      <c r="B35" s="2"/>
      <c r="D35" s="234" t="s">
        <v>2</v>
      </c>
      <c r="E35" s="234"/>
      <c r="H35" s="10" t="s">
        <v>3</v>
      </c>
      <c r="J35" s="9"/>
    </row>
    <row r="36" spans="1:10" ht="13.5" customHeight="1" thickBot="1" x14ac:dyDescent="0.25">
      <c r="A36" s="11"/>
      <c r="B36" s="11"/>
      <c r="C36" s="75"/>
      <c r="D36" s="75"/>
      <c r="E36" s="75"/>
      <c r="F36" s="12"/>
      <c r="G36" s="12"/>
      <c r="H36" s="12"/>
      <c r="I36" s="12"/>
      <c r="J36" s="13"/>
    </row>
    <row r="37" spans="1:10" ht="27" hidden="1" customHeight="1" x14ac:dyDescent="0.2">
      <c r="B37" s="88" t="s">
        <v>17</v>
      </c>
      <c r="C37" s="89"/>
      <c r="D37" s="89"/>
      <c r="E37" s="89"/>
      <c r="F37" s="90"/>
      <c r="G37" s="90"/>
      <c r="H37" s="90"/>
      <c r="I37" s="90"/>
      <c r="J37" s="91"/>
    </row>
    <row r="38" spans="1:10" ht="25.5" hidden="1" customHeight="1" x14ac:dyDescent="0.2">
      <c r="A38" s="87" t="s">
        <v>37</v>
      </c>
      <c r="B38" s="92" t="s">
        <v>18</v>
      </c>
      <c r="C38" s="93" t="s">
        <v>6</v>
      </c>
      <c r="D38" s="93"/>
      <c r="E38" s="93"/>
      <c r="F38" s="94" t="str">
        <f>B23</f>
        <v>Základ pro sníženou DPH</v>
      </c>
      <c r="G38" s="94" t="str">
        <f>B25</f>
        <v>Základ pro základní DPH</v>
      </c>
      <c r="H38" s="95" t="s">
        <v>19</v>
      </c>
      <c r="I38" s="95" t="s">
        <v>1</v>
      </c>
      <c r="J38" s="96" t="s">
        <v>0</v>
      </c>
    </row>
    <row r="39" spans="1:10" ht="25.5" hidden="1" customHeight="1" x14ac:dyDescent="0.2">
      <c r="A39" s="87">
        <v>1</v>
      </c>
      <c r="B39" s="97" t="s">
        <v>47</v>
      </c>
      <c r="C39" s="246"/>
      <c r="D39" s="246"/>
      <c r="E39" s="246"/>
      <c r="F39" s="98" t="e">
        <f>'SO 01 SO 01.01 Pol'!S98</f>
        <v>#REF!</v>
      </c>
      <c r="G39" s="99" t="e">
        <f>'SO 01 SO 01.01 Pol'!T98</f>
        <v>#REF!</v>
      </c>
      <c r="H39" s="100" t="e">
        <f>(F39*SazbaDPH1/100)+(G39*SazbaDPH2/100)</f>
        <v>#REF!</v>
      </c>
      <c r="I39" s="100" t="e">
        <f>F39+G39+H39</f>
        <v>#REF!</v>
      </c>
      <c r="J39" s="101" t="e">
        <f>IF(CenaCelkemVypocet=0,"",I39/CenaCelkemVypocet*100)</f>
        <v>#REF!</v>
      </c>
    </row>
    <row r="40" spans="1:10" ht="25.5" hidden="1" customHeight="1" x14ac:dyDescent="0.2">
      <c r="A40" s="87">
        <v>2</v>
      </c>
      <c r="B40" s="102" t="s">
        <v>41</v>
      </c>
      <c r="C40" s="247" t="s">
        <v>42</v>
      </c>
      <c r="D40" s="247"/>
      <c r="E40" s="247"/>
      <c r="F40" s="103" t="e">
        <f>'SO 01 SO 01.01 Pol'!S98</f>
        <v>#REF!</v>
      </c>
      <c r="G40" s="104" t="e">
        <f>'SO 01 SO 01.01 Pol'!T98</f>
        <v>#REF!</v>
      </c>
      <c r="H40" s="104" t="e">
        <f>(F40*SazbaDPH1/100)+(G40*SazbaDPH2/100)</f>
        <v>#REF!</v>
      </c>
      <c r="I40" s="104" t="e">
        <f>F40+G40+H40</f>
        <v>#REF!</v>
      </c>
      <c r="J40" s="105" t="e">
        <f>IF(CenaCelkemVypocet=0,"",I40/CenaCelkemVypocet*100)</f>
        <v>#REF!</v>
      </c>
    </row>
    <row r="41" spans="1:10" ht="25.5" hidden="1" customHeight="1" x14ac:dyDescent="0.2">
      <c r="A41" s="87">
        <v>3</v>
      </c>
      <c r="B41" s="106" t="s">
        <v>39</v>
      </c>
      <c r="C41" s="246" t="s">
        <v>40</v>
      </c>
      <c r="D41" s="246"/>
      <c r="E41" s="246"/>
      <c r="F41" s="107" t="e">
        <f>'SO 01 SO 01.01 Pol'!S98</f>
        <v>#REF!</v>
      </c>
      <c r="G41" s="100" t="e">
        <f>'SO 01 SO 01.01 Pol'!T98</f>
        <v>#REF!</v>
      </c>
      <c r="H41" s="100" t="e">
        <f>(F41*SazbaDPH1/100)+(G41*SazbaDPH2/100)</f>
        <v>#REF!</v>
      </c>
      <c r="I41" s="100" t="e">
        <f>F41+G41+H41</f>
        <v>#REF!</v>
      </c>
      <c r="J41" s="101" t="e">
        <f>IF(CenaCelkemVypocet=0,"",I41/CenaCelkemVypocet*100)</f>
        <v>#REF!</v>
      </c>
    </row>
    <row r="42" spans="1:10" ht="25.5" hidden="1" customHeight="1" x14ac:dyDescent="0.2">
      <c r="A42" s="87"/>
      <c r="B42" s="248" t="s">
        <v>48</v>
      </c>
      <c r="C42" s="249"/>
      <c r="D42" s="249"/>
      <c r="E42" s="250"/>
      <c r="F42" s="108" t="e">
        <f>SUMIF(A39:A41,"=1",F39:F41)</f>
        <v>#REF!</v>
      </c>
      <c r="G42" s="109" t="e">
        <f>SUMIF(A39:A41,"=1",G39:G41)</f>
        <v>#REF!</v>
      </c>
      <c r="H42" s="109" t="e">
        <f>SUMIF(A39:A41,"=1",H39:H41)</f>
        <v>#REF!</v>
      </c>
      <c r="I42" s="109" t="e">
        <f>SUMIF(A39:A41,"=1",I39:I41)</f>
        <v>#REF!</v>
      </c>
      <c r="J42" s="110" t="e">
        <f>SUMIF(A39:A41,"=1",J39:J41)</f>
        <v>#REF!</v>
      </c>
    </row>
    <row r="46" spans="1:10" ht="15.75" x14ac:dyDescent="0.25">
      <c r="B46" s="119" t="s">
        <v>50</v>
      </c>
    </row>
    <row r="48" spans="1:10" ht="25.5" customHeight="1" x14ac:dyDescent="0.2">
      <c r="A48" s="121"/>
      <c r="B48" s="124" t="s">
        <v>18</v>
      </c>
      <c r="C48" s="124" t="s">
        <v>6</v>
      </c>
      <c r="D48" s="125"/>
      <c r="E48" s="125"/>
      <c r="F48" s="126" t="s">
        <v>51</v>
      </c>
      <c r="G48" s="126"/>
      <c r="H48" s="126"/>
      <c r="I48" s="126" t="s">
        <v>31</v>
      </c>
      <c r="J48" s="126" t="s">
        <v>0</v>
      </c>
    </row>
    <row r="49" spans="1:10" ht="36.75" customHeight="1" x14ac:dyDescent="0.2">
      <c r="A49" s="122"/>
      <c r="B49" s="127" t="s">
        <v>52</v>
      </c>
      <c r="C49" s="251" t="s">
        <v>53</v>
      </c>
      <c r="D49" s="252"/>
      <c r="E49" s="252"/>
      <c r="F49" s="136" t="s">
        <v>26</v>
      </c>
      <c r="G49" s="128"/>
      <c r="H49" s="128"/>
      <c r="I49" s="128"/>
      <c r="J49" s="133"/>
    </row>
    <row r="50" spans="1:10" ht="36.75" customHeight="1" x14ac:dyDescent="0.2">
      <c r="A50" s="122"/>
      <c r="B50" s="127" t="s">
        <v>54</v>
      </c>
      <c r="C50" s="251" t="s">
        <v>55</v>
      </c>
      <c r="D50" s="252"/>
      <c r="E50" s="252"/>
      <c r="F50" s="136" t="s">
        <v>26</v>
      </c>
      <c r="G50" s="128"/>
      <c r="H50" s="128"/>
      <c r="I50" s="128"/>
      <c r="J50" s="133"/>
    </row>
    <row r="51" spans="1:10" ht="36.75" customHeight="1" x14ac:dyDescent="0.2">
      <c r="A51" s="122"/>
      <c r="B51" s="127" t="s">
        <v>56</v>
      </c>
      <c r="C51" s="251" t="s">
        <v>57</v>
      </c>
      <c r="D51" s="252"/>
      <c r="E51" s="252"/>
      <c r="F51" s="136" t="s">
        <v>26</v>
      </c>
      <c r="G51" s="128"/>
      <c r="H51" s="128"/>
      <c r="I51" s="128"/>
      <c r="J51" s="133"/>
    </row>
    <row r="52" spans="1:10" ht="36.75" customHeight="1" x14ac:dyDescent="0.2">
      <c r="A52" s="122"/>
      <c r="B52" s="127" t="s">
        <v>58</v>
      </c>
      <c r="C52" s="251" t="s">
        <v>59</v>
      </c>
      <c r="D52" s="252"/>
      <c r="E52" s="252"/>
      <c r="F52" s="136" t="s">
        <v>26</v>
      </c>
      <c r="G52" s="128"/>
      <c r="H52" s="128"/>
      <c r="I52" s="128"/>
      <c r="J52" s="133"/>
    </row>
    <row r="53" spans="1:10" ht="36.75" customHeight="1" x14ac:dyDescent="0.2">
      <c r="A53" s="122"/>
      <c r="B53" s="127" t="s">
        <v>60</v>
      </c>
      <c r="C53" s="251" t="s">
        <v>61</v>
      </c>
      <c r="D53" s="252"/>
      <c r="E53" s="252"/>
      <c r="F53" s="136" t="s">
        <v>26</v>
      </c>
      <c r="G53" s="128"/>
      <c r="H53" s="128"/>
      <c r="I53" s="128"/>
      <c r="J53" s="133"/>
    </row>
    <row r="54" spans="1:10" ht="36.75" customHeight="1" x14ac:dyDescent="0.2">
      <c r="A54" s="122"/>
      <c r="B54" s="127" t="s">
        <v>62</v>
      </c>
      <c r="C54" s="251" t="s">
        <v>63</v>
      </c>
      <c r="D54" s="252"/>
      <c r="E54" s="252"/>
      <c r="F54" s="136" t="s">
        <v>26</v>
      </c>
      <c r="G54" s="128"/>
      <c r="H54" s="128"/>
      <c r="I54" s="128"/>
      <c r="J54" s="133"/>
    </row>
    <row r="55" spans="1:10" ht="36.75" customHeight="1" x14ac:dyDescent="0.2">
      <c r="A55" s="122"/>
      <c r="B55" s="127" t="s">
        <v>64</v>
      </c>
      <c r="C55" s="251" t="s">
        <v>65</v>
      </c>
      <c r="D55" s="252"/>
      <c r="E55" s="252"/>
      <c r="F55" s="136" t="s">
        <v>66</v>
      </c>
      <c r="G55" s="128"/>
      <c r="H55" s="128"/>
      <c r="I55" s="128"/>
      <c r="J55" s="133"/>
    </row>
    <row r="56" spans="1:10" ht="36.75" customHeight="1" x14ac:dyDescent="0.2">
      <c r="A56" s="122"/>
      <c r="B56" s="127" t="s">
        <v>67</v>
      </c>
      <c r="C56" s="251" t="s">
        <v>29</v>
      </c>
      <c r="D56" s="252"/>
      <c r="E56" s="252"/>
      <c r="F56" s="136" t="s">
        <v>67</v>
      </c>
      <c r="G56" s="128"/>
      <c r="H56" s="128"/>
      <c r="I56" s="128"/>
      <c r="J56" s="133"/>
    </row>
    <row r="57" spans="1:10" ht="25.5" customHeight="1" x14ac:dyDescent="0.2">
      <c r="A57" s="123"/>
      <c r="B57" s="129" t="s">
        <v>1</v>
      </c>
      <c r="C57" s="130"/>
      <c r="D57" s="131"/>
      <c r="E57" s="131"/>
      <c r="F57" s="137"/>
      <c r="G57" s="132"/>
      <c r="H57" s="132"/>
      <c r="I57" s="132"/>
      <c r="J57" s="134"/>
    </row>
    <row r="58" spans="1:10" x14ac:dyDescent="0.2">
      <c r="F58" s="86"/>
      <c r="G58" s="86"/>
      <c r="H58" s="86"/>
      <c r="I58" s="86"/>
      <c r="J58" s="135"/>
    </row>
    <row r="59" spans="1:10" x14ac:dyDescent="0.2">
      <c r="F59" s="86"/>
      <c r="G59" s="86"/>
      <c r="H59" s="86"/>
      <c r="I59" s="86"/>
      <c r="J59" s="135"/>
    </row>
    <row r="60" spans="1:10" x14ac:dyDescent="0.2">
      <c r="F60" s="86"/>
      <c r="G60" s="86"/>
      <c r="H60" s="86"/>
      <c r="I60" s="86"/>
      <c r="J60" s="135"/>
    </row>
  </sheetData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53">
    <mergeCell ref="C55:E55"/>
    <mergeCell ref="C56:E56"/>
    <mergeCell ref="C50:E50"/>
    <mergeCell ref="C51:E51"/>
    <mergeCell ref="C52:E52"/>
    <mergeCell ref="C53:E53"/>
    <mergeCell ref="C54:E54"/>
    <mergeCell ref="C39:E39"/>
    <mergeCell ref="C40:E40"/>
    <mergeCell ref="C41:E41"/>
    <mergeCell ref="B42:E42"/>
    <mergeCell ref="C49:E49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1" manualBreakCount="1">
    <brk id="36" max="16383" man="1"/>
  </rowBreaks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ColWidth="9.140625" defaultRowHeight="12.75" x14ac:dyDescent="0.2"/>
  <cols>
    <col min="1" max="1" width="4.28515625" style="3" customWidth="1"/>
    <col min="2" max="2" width="14.42578125" style="3" customWidth="1"/>
    <col min="3" max="3" width="38.28515625" style="7" customWidth="1"/>
    <col min="4" max="4" width="4.5703125" style="3" customWidth="1"/>
    <col min="5" max="5" width="10.5703125" style="3" customWidth="1"/>
    <col min="6" max="6" width="9.85546875" style="3" customWidth="1"/>
    <col min="7" max="7" width="12.7109375" style="3" customWidth="1"/>
    <col min="8" max="16384" width="9.140625" style="3"/>
  </cols>
  <sheetData>
    <row r="1" spans="1:7" ht="15.75" x14ac:dyDescent="0.2">
      <c r="A1" s="253" t="s">
        <v>7</v>
      </c>
      <c r="B1" s="253"/>
      <c r="C1" s="254"/>
      <c r="D1" s="253"/>
      <c r="E1" s="253"/>
      <c r="F1" s="253"/>
      <c r="G1" s="253"/>
    </row>
    <row r="2" spans="1:7" ht="24.95" customHeight="1" x14ac:dyDescent="0.2">
      <c r="A2" s="50" t="s">
        <v>8</v>
      </c>
      <c r="B2" s="49"/>
      <c r="C2" s="255"/>
      <c r="D2" s="255"/>
      <c r="E2" s="255"/>
      <c r="F2" s="255"/>
      <c r="G2" s="256"/>
    </row>
    <row r="3" spans="1:7" ht="24.95" customHeight="1" x14ac:dyDescent="0.2">
      <c r="A3" s="50" t="s">
        <v>9</v>
      </c>
      <c r="B3" s="49"/>
      <c r="C3" s="255"/>
      <c r="D3" s="255"/>
      <c r="E3" s="255"/>
      <c r="F3" s="255"/>
      <c r="G3" s="256"/>
    </row>
    <row r="4" spans="1:7" ht="24.95" customHeight="1" x14ac:dyDescent="0.2">
      <c r="A4" s="50" t="s">
        <v>10</v>
      </c>
      <c r="B4" s="49"/>
      <c r="C4" s="255"/>
      <c r="D4" s="255"/>
      <c r="E4" s="255"/>
      <c r="F4" s="255"/>
      <c r="G4" s="256"/>
    </row>
    <row r="5" spans="1:7" x14ac:dyDescent="0.2">
      <c r="B5" s="4"/>
      <c r="C5" s="5"/>
      <c r="D5" s="6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/>
  </sheetPr>
  <dimension ref="A1:AV5000"/>
  <sheetViews>
    <sheetView tabSelected="1" workbookViewId="0">
      <pane ySplit="7" topLeftCell="A8" activePane="bottomLeft" state="frozen"/>
      <selection pane="bottomLeft" activeCell="O84" sqref="O84"/>
    </sheetView>
  </sheetViews>
  <sheetFormatPr defaultRowHeight="12.75" outlineLevelRow="3" x14ac:dyDescent="0.2"/>
  <cols>
    <col min="1" max="1" width="3.42578125" customWidth="1"/>
    <col min="2" max="2" width="12.5703125" style="120" customWidth="1"/>
    <col min="3" max="3" width="58.7109375" style="120" customWidth="1"/>
    <col min="4" max="4" width="4.85546875" customWidth="1"/>
    <col min="5" max="5" width="10.5703125" customWidth="1"/>
    <col min="6" max="13" width="8.85546875" hidden="1" customWidth="1"/>
    <col min="17" max="17" width="0" hidden="1" customWidth="1"/>
    <col min="19" max="29" width="0" hidden="1" customWidth="1"/>
  </cols>
  <sheetData>
    <row r="1" spans="1:48" ht="15.75" customHeight="1" x14ac:dyDescent="0.25">
      <c r="A1" s="192" t="s">
        <v>7</v>
      </c>
      <c r="B1" s="192"/>
      <c r="C1" s="192"/>
      <c r="D1" s="192"/>
      <c r="E1" s="192"/>
      <c r="U1" t="s">
        <v>69</v>
      </c>
    </row>
    <row r="2" spans="1:48" ht="24.95" customHeight="1" x14ac:dyDescent="0.2">
      <c r="A2" s="172" t="s">
        <v>8</v>
      </c>
      <c r="B2" s="173" t="s">
        <v>45</v>
      </c>
      <c r="C2" s="193" t="s">
        <v>46</v>
      </c>
      <c r="D2" s="194"/>
      <c r="E2" s="195"/>
      <c r="U2" t="s">
        <v>70</v>
      </c>
    </row>
    <row r="3" spans="1:48" ht="24.95" customHeight="1" x14ac:dyDescent="0.2">
      <c r="A3" s="172" t="s">
        <v>9</v>
      </c>
      <c r="B3" s="173" t="s">
        <v>41</v>
      </c>
      <c r="C3" s="193" t="s">
        <v>42</v>
      </c>
      <c r="D3" s="194"/>
      <c r="E3" s="195"/>
      <c r="Q3" s="120" t="s">
        <v>70</v>
      </c>
      <c r="U3" t="s">
        <v>71</v>
      </c>
    </row>
    <row r="4" spans="1:48" ht="24.95" customHeight="1" x14ac:dyDescent="0.2">
      <c r="A4" s="174" t="s">
        <v>10</v>
      </c>
      <c r="B4" s="175" t="s">
        <v>39</v>
      </c>
      <c r="C4" s="196" t="s">
        <v>40</v>
      </c>
      <c r="D4" s="197"/>
      <c r="E4" s="198"/>
      <c r="U4" t="s">
        <v>72</v>
      </c>
    </row>
    <row r="5" spans="1:48" x14ac:dyDescent="0.2">
      <c r="D5" s="10"/>
    </row>
    <row r="6" spans="1:48" ht="38.25" x14ac:dyDescent="0.2">
      <c r="A6" s="139" t="s">
        <v>73</v>
      </c>
      <c r="B6" s="141" t="s">
        <v>74</v>
      </c>
      <c r="C6" s="141" t="s">
        <v>75</v>
      </c>
      <c r="D6" s="140" t="s">
        <v>76</v>
      </c>
      <c r="E6" s="139" t="s">
        <v>77</v>
      </c>
      <c r="F6" s="142" t="s">
        <v>79</v>
      </c>
      <c r="G6" s="142" t="s">
        <v>80</v>
      </c>
      <c r="H6" s="142" t="s">
        <v>81</v>
      </c>
      <c r="I6" s="142" t="s">
        <v>82</v>
      </c>
      <c r="J6" s="142" t="s">
        <v>83</v>
      </c>
      <c r="K6" s="142" t="s">
        <v>84</v>
      </c>
      <c r="L6" s="142" t="s">
        <v>85</v>
      </c>
      <c r="M6" s="142" t="s">
        <v>86</v>
      </c>
    </row>
    <row r="7" spans="1:48" hidden="1" x14ac:dyDescent="0.2">
      <c r="A7" s="3"/>
      <c r="B7" s="4"/>
      <c r="C7" s="4"/>
      <c r="D7" s="6"/>
      <c r="E7" s="144"/>
      <c r="F7" s="144"/>
      <c r="G7" s="144"/>
      <c r="H7" s="144"/>
      <c r="I7" s="144"/>
      <c r="J7" s="145"/>
      <c r="K7" s="145"/>
      <c r="L7" s="145"/>
      <c r="M7" s="145"/>
    </row>
    <row r="8" spans="1:48" x14ac:dyDescent="0.2">
      <c r="A8" s="176" t="s">
        <v>87</v>
      </c>
      <c r="B8" s="177" t="s">
        <v>52</v>
      </c>
      <c r="C8" s="178" t="s">
        <v>53</v>
      </c>
      <c r="D8" s="179"/>
      <c r="E8" s="180"/>
      <c r="F8" s="154"/>
      <c r="G8" s="154">
        <f>SUM(G9:G32)</f>
        <v>25.01</v>
      </c>
      <c r="H8" s="154"/>
      <c r="I8" s="154">
        <f>SUM(I9:I32)</f>
        <v>0</v>
      </c>
      <c r="J8" s="155"/>
      <c r="K8" s="155"/>
      <c r="L8" s="155"/>
      <c r="M8" s="155"/>
      <c r="U8" t="s">
        <v>88</v>
      </c>
    </row>
    <row r="9" spans="1:48" outlineLevel="1" x14ac:dyDescent="0.2">
      <c r="A9" s="156">
        <v>1</v>
      </c>
      <c r="B9" s="157" t="s">
        <v>89</v>
      </c>
      <c r="C9" s="164" t="s">
        <v>90</v>
      </c>
      <c r="D9" s="158" t="s">
        <v>91</v>
      </c>
      <c r="E9" s="159">
        <v>43.515000000000001</v>
      </c>
      <c r="F9" s="148">
        <v>0</v>
      </c>
      <c r="G9" s="148">
        <f>ROUND(E9*F9,2)</f>
        <v>0</v>
      </c>
      <c r="H9" s="148">
        <v>0</v>
      </c>
      <c r="I9" s="148">
        <f>ROUND(E9*H9,2)</f>
        <v>0</v>
      </c>
      <c r="J9" s="149">
        <v>0.36799999999999999</v>
      </c>
      <c r="K9" s="149"/>
      <c r="L9" s="149" t="s">
        <v>92</v>
      </c>
      <c r="M9" s="149" t="s">
        <v>93</v>
      </c>
      <c r="N9" s="143"/>
      <c r="O9" s="143"/>
      <c r="P9" s="143"/>
      <c r="Q9" s="143"/>
      <c r="R9" s="143"/>
      <c r="S9" s="143"/>
      <c r="T9" s="143"/>
      <c r="U9" s="143" t="s">
        <v>94</v>
      </c>
      <c r="V9" s="143"/>
      <c r="W9" s="143"/>
      <c r="X9" s="143"/>
      <c r="Y9" s="143"/>
      <c r="Z9" s="143"/>
      <c r="AA9" s="143"/>
      <c r="AB9" s="143"/>
      <c r="AC9" s="143"/>
      <c r="AD9" s="143"/>
      <c r="AE9" s="143"/>
      <c r="AF9" s="143"/>
      <c r="AG9" s="143"/>
      <c r="AH9" s="143"/>
      <c r="AI9" s="143"/>
      <c r="AJ9" s="143"/>
      <c r="AK9" s="143"/>
      <c r="AL9" s="143"/>
      <c r="AM9" s="143"/>
      <c r="AN9" s="143"/>
      <c r="AO9" s="143"/>
      <c r="AP9" s="143"/>
      <c r="AQ9" s="143"/>
      <c r="AR9" s="143"/>
      <c r="AS9" s="143"/>
      <c r="AT9" s="143"/>
      <c r="AU9" s="143"/>
      <c r="AV9" s="143"/>
    </row>
    <row r="10" spans="1:48" outlineLevel="2" x14ac:dyDescent="0.2">
      <c r="A10" s="146"/>
      <c r="B10" s="147"/>
      <c r="C10" s="165" t="s">
        <v>95</v>
      </c>
      <c r="D10" s="150"/>
      <c r="E10" s="151">
        <v>32.625</v>
      </c>
      <c r="F10" s="148"/>
      <c r="G10" s="148"/>
      <c r="H10" s="148"/>
      <c r="I10" s="148"/>
      <c r="J10" s="149"/>
      <c r="K10" s="149"/>
      <c r="L10" s="149"/>
      <c r="M10" s="149"/>
      <c r="N10" s="143"/>
      <c r="O10" s="143"/>
      <c r="P10" s="143"/>
      <c r="Q10" s="143"/>
      <c r="R10" s="143"/>
      <c r="S10" s="143"/>
      <c r="T10" s="143"/>
      <c r="U10" s="143" t="s">
        <v>96</v>
      </c>
      <c r="V10" s="143">
        <v>0</v>
      </c>
      <c r="W10" s="143"/>
      <c r="X10" s="143"/>
      <c r="Y10" s="143"/>
      <c r="Z10" s="143"/>
      <c r="AA10" s="143"/>
      <c r="AB10" s="143"/>
      <c r="AC10" s="143"/>
      <c r="AD10" s="143"/>
      <c r="AE10" s="143"/>
      <c r="AF10" s="143"/>
      <c r="AG10" s="143"/>
      <c r="AH10" s="143"/>
      <c r="AI10" s="143"/>
      <c r="AJ10" s="143"/>
      <c r="AK10" s="143"/>
      <c r="AL10" s="143"/>
      <c r="AM10" s="143"/>
      <c r="AN10" s="143"/>
      <c r="AO10" s="143"/>
      <c r="AP10" s="143"/>
      <c r="AQ10" s="143"/>
      <c r="AR10" s="143"/>
      <c r="AS10" s="143"/>
      <c r="AT10" s="143"/>
      <c r="AU10" s="143"/>
      <c r="AV10" s="143"/>
    </row>
    <row r="11" spans="1:48" outlineLevel="3" x14ac:dyDescent="0.2">
      <c r="A11" s="146"/>
      <c r="B11" s="147"/>
      <c r="C11" s="165" t="s">
        <v>97</v>
      </c>
      <c r="D11" s="150"/>
      <c r="E11" s="151">
        <v>10.89</v>
      </c>
      <c r="F11" s="148"/>
      <c r="G11" s="148"/>
      <c r="H11" s="148"/>
      <c r="I11" s="148"/>
      <c r="J11" s="149"/>
      <c r="K11" s="149"/>
      <c r="L11" s="149"/>
      <c r="M11" s="149"/>
      <c r="N11" s="143"/>
      <c r="O11" s="143"/>
      <c r="P11" s="143"/>
      <c r="Q11" s="143"/>
      <c r="R11" s="143"/>
      <c r="S11" s="143"/>
      <c r="T11" s="143"/>
      <c r="U11" s="143" t="s">
        <v>96</v>
      </c>
      <c r="V11" s="143">
        <v>0</v>
      </c>
      <c r="W11" s="143"/>
      <c r="X11" s="143"/>
      <c r="Y11" s="143"/>
      <c r="Z11" s="143"/>
      <c r="AA11" s="143"/>
      <c r="AB11" s="143"/>
      <c r="AC11" s="143"/>
      <c r="AD11" s="143"/>
      <c r="AE11" s="143"/>
      <c r="AF11" s="143"/>
      <c r="AG11" s="143"/>
      <c r="AH11" s="143"/>
      <c r="AI11" s="143"/>
      <c r="AJ11" s="143"/>
      <c r="AK11" s="143"/>
      <c r="AL11" s="143"/>
      <c r="AM11" s="143"/>
      <c r="AN11" s="143"/>
      <c r="AO11" s="143"/>
      <c r="AP11" s="143"/>
      <c r="AQ11" s="143"/>
      <c r="AR11" s="143"/>
      <c r="AS11" s="143"/>
      <c r="AT11" s="143"/>
      <c r="AU11" s="143"/>
      <c r="AV11" s="143"/>
    </row>
    <row r="12" spans="1:48" outlineLevel="1" x14ac:dyDescent="0.2">
      <c r="A12" s="156">
        <v>2</v>
      </c>
      <c r="B12" s="157" t="s">
        <v>98</v>
      </c>
      <c r="C12" s="164" t="s">
        <v>99</v>
      </c>
      <c r="D12" s="158" t="s">
        <v>91</v>
      </c>
      <c r="E12" s="159">
        <v>43.515000000000001</v>
      </c>
      <c r="F12" s="148">
        <v>0</v>
      </c>
      <c r="G12" s="148">
        <f>ROUND(E12*F12,2)</f>
        <v>0</v>
      </c>
      <c r="H12" s="148">
        <v>0</v>
      </c>
      <c r="I12" s="148">
        <f>ROUND(E12*H12,2)</f>
        <v>0</v>
      </c>
      <c r="J12" s="149">
        <v>5.8000000000000003E-2</v>
      </c>
      <c r="K12" s="149"/>
      <c r="L12" s="149" t="s">
        <v>92</v>
      </c>
      <c r="M12" s="149" t="s">
        <v>93</v>
      </c>
      <c r="N12" s="143"/>
      <c r="O12" s="143"/>
      <c r="P12" s="143"/>
      <c r="Q12" s="143"/>
      <c r="R12" s="143"/>
      <c r="S12" s="143"/>
      <c r="T12" s="143"/>
      <c r="U12" s="143" t="s">
        <v>94</v>
      </c>
      <c r="V12" s="143"/>
      <c r="W12" s="143"/>
      <c r="X12" s="143"/>
      <c r="Y12" s="143"/>
      <c r="Z12" s="143"/>
      <c r="AA12" s="143"/>
      <c r="AB12" s="143"/>
      <c r="AC12" s="143"/>
      <c r="AD12" s="143"/>
      <c r="AE12" s="143"/>
      <c r="AF12" s="143"/>
      <c r="AG12" s="143"/>
      <c r="AH12" s="143"/>
      <c r="AI12" s="143"/>
      <c r="AJ12" s="143"/>
      <c r="AK12" s="143"/>
      <c r="AL12" s="143"/>
      <c r="AM12" s="143"/>
      <c r="AN12" s="143"/>
      <c r="AO12" s="143"/>
      <c r="AP12" s="143"/>
      <c r="AQ12" s="143"/>
      <c r="AR12" s="143"/>
      <c r="AS12" s="143"/>
      <c r="AT12" s="143"/>
      <c r="AU12" s="143"/>
      <c r="AV12" s="143"/>
    </row>
    <row r="13" spans="1:48" outlineLevel="2" x14ac:dyDescent="0.2">
      <c r="A13" s="146"/>
      <c r="B13" s="147"/>
      <c r="C13" s="165" t="s">
        <v>100</v>
      </c>
      <c r="D13" s="150"/>
      <c r="E13" s="151">
        <v>43.515000000000001</v>
      </c>
      <c r="F13" s="148"/>
      <c r="G13" s="148"/>
      <c r="H13" s="148"/>
      <c r="I13" s="148"/>
      <c r="J13" s="149"/>
      <c r="K13" s="149"/>
      <c r="L13" s="149"/>
      <c r="M13" s="149"/>
      <c r="N13" s="143"/>
      <c r="O13" s="143"/>
      <c r="P13" s="143"/>
      <c r="Q13" s="143"/>
      <c r="R13" s="143"/>
      <c r="S13" s="143"/>
      <c r="T13" s="143"/>
      <c r="U13" s="143" t="s">
        <v>96</v>
      </c>
      <c r="V13" s="143">
        <v>5</v>
      </c>
      <c r="W13" s="143"/>
      <c r="X13" s="143"/>
      <c r="Y13" s="143"/>
      <c r="Z13" s="143"/>
      <c r="AA13" s="143"/>
      <c r="AB13" s="143"/>
      <c r="AC13" s="143"/>
      <c r="AD13" s="143"/>
      <c r="AE13" s="143"/>
      <c r="AF13" s="143"/>
      <c r="AG13" s="143"/>
      <c r="AH13" s="143"/>
      <c r="AI13" s="143"/>
      <c r="AJ13" s="143"/>
      <c r="AK13" s="143"/>
      <c r="AL13" s="143"/>
      <c r="AM13" s="143"/>
      <c r="AN13" s="143"/>
      <c r="AO13" s="143"/>
      <c r="AP13" s="143"/>
      <c r="AQ13" s="143"/>
      <c r="AR13" s="143"/>
      <c r="AS13" s="143"/>
      <c r="AT13" s="143"/>
      <c r="AU13" s="143"/>
      <c r="AV13" s="143"/>
    </row>
    <row r="14" spans="1:48" outlineLevel="1" x14ac:dyDescent="0.2">
      <c r="A14" s="156">
        <v>3</v>
      </c>
      <c r="B14" s="157" t="s">
        <v>101</v>
      </c>
      <c r="C14" s="164" t="s">
        <v>102</v>
      </c>
      <c r="D14" s="158" t="s">
        <v>91</v>
      </c>
      <c r="E14" s="159">
        <v>6.6192000000000002</v>
      </c>
      <c r="F14" s="148">
        <v>0</v>
      </c>
      <c r="G14" s="148">
        <f>ROUND(E14*F14,2)</f>
        <v>0</v>
      </c>
      <c r="H14" s="148">
        <v>0</v>
      </c>
      <c r="I14" s="148">
        <f>ROUND(E14*H14,2)</f>
        <v>0</v>
      </c>
      <c r="J14" s="149">
        <v>0.36499999999999999</v>
      </c>
      <c r="K14" s="149"/>
      <c r="L14" s="149" t="s">
        <v>92</v>
      </c>
      <c r="M14" s="149" t="s">
        <v>93</v>
      </c>
      <c r="N14" s="143"/>
      <c r="O14" s="143"/>
      <c r="P14" s="143"/>
      <c r="Q14" s="143"/>
      <c r="R14" s="143"/>
      <c r="S14" s="143"/>
      <c r="T14" s="143"/>
      <c r="U14" s="143" t="s">
        <v>94</v>
      </c>
      <c r="V14" s="143"/>
      <c r="W14" s="143"/>
      <c r="X14" s="143"/>
      <c r="Y14" s="143"/>
      <c r="Z14" s="143"/>
      <c r="AA14" s="143"/>
      <c r="AB14" s="143"/>
      <c r="AC14" s="143"/>
      <c r="AD14" s="143"/>
      <c r="AE14" s="143"/>
      <c r="AF14" s="143"/>
      <c r="AG14" s="143"/>
      <c r="AH14" s="143"/>
      <c r="AI14" s="143"/>
      <c r="AJ14" s="143"/>
      <c r="AK14" s="143"/>
      <c r="AL14" s="143"/>
      <c r="AM14" s="143"/>
      <c r="AN14" s="143"/>
      <c r="AO14" s="143"/>
      <c r="AP14" s="143"/>
      <c r="AQ14" s="143"/>
      <c r="AR14" s="143"/>
      <c r="AS14" s="143"/>
      <c r="AT14" s="143"/>
      <c r="AU14" s="143"/>
      <c r="AV14" s="143"/>
    </row>
    <row r="15" spans="1:48" outlineLevel="2" x14ac:dyDescent="0.2">
      <c r="A15" s="146"/>
      <c r="B15" s="147"/>
      <c r="C15" s="165" t="s">
        <v>103</v>
      </c>
      <c r="D15" s="150"/>
      <c r="E15" s="151">
        <v>4.9032</v>
      </c>
      <c r="F15" s="148"/>
      <c r="G15" s="148"/>
      <c r="H15" s="148"/>
      <c r="I15" s="148"/>
      <c r="J15" s="149"/>
      <c r="K15" s="149"/>
      <c r="L15" s="149"/>
      <c r="M15" s="149"/>
      <c r="N15" s="143"/>
      <c r="O15" s="143"/>
      <c r="P15" s="143"/>
      <c r="Q15" s="143"/>
      <c r="R15" s="143"/>
      <c r="S15" s="143"/>
      <c r="T15" s="143"/>
      <c r="U15" s="143" t="s">
        <v>96</v>
      </c>
      <c r="V15" s="143">
        <v>0</v>
      </c>
      <c r="W15" s="143"/>
      <c r="X15" s="143"/>
      <c r="Y15" s="143"/>
      <c r="Z15" s="143"/>
      <c r="AA15" s="143"/>
      <c r="AB15" s="143"/>
      <c r="AC15" s="143"/>
      <c r="AD15" s="143"/>
      <c r="AE15" s="143"/>
      <c r="AF15" s="143"/>
      <c r="AG15" s="143"/>
      <c r="AH15" s="143"/>
      <c r="AI15" s="143"/>
      <c r="AJ15" s="143"/>
      <c r="AK15" s="143"/>
      <c r="AL15" s="143"/>
      <c r="AM15" s="143"/>
      <c r="AN15" s="143"/>
      <c r="AO15" s="143"/>
      <c r="AP15" s="143"/>
      <c r="AQ15" s="143"/>
      <c r="AR15" s="143"/>
      <c r="AS15" s="143"/>
      <c r="AT15" s="143"/>
      <c r="AU15" s="143"/>
      <c r="AV15" s="143"/>
    </row>
    <row r="16" spans="1:48" outlineLevel="3" x14ac:dyDescent="0.2">
      <c r="A16" s="146"/>
      <c r="B16" s="147"/>
      <c r="C16" s="165" t="s">
        <v>104</v>
      </c>
      <c r="D16" s="150"/>
      <c r="E16" s="151">
        <v>1.716</v>
      </c>
      <c r="F16" s="148"/>
      <c r="G16" s="148"/>
      <c r="H16" s="148"/>
      <c r="I16" s="148"/>
      <c r="J16" s="149"/>
      <c r="K16" s="149"/>
      <c r="L16" s="149"/>
      <c r="M16" s="149"/>
      <c r="N16" s="143"/>
      <c r="O16" s="143"/>
      <c r="P16" s="143"/>
      <c r="Q16" s="143"/>
      <c r="R16" s="143"/>
      <c r="S16" s="143"/>
      <c r="T16" s="143"/>
      <c r="U16" s="143" t="s">
        <v>96</v>
      </c>
      <c r="V16" s="143">
        <v>0</v>
      </c>
      <c r="W16" s="143"/>
      <c r="X16" s="143"/>
      <c r="Y16" s="143"/>
      <c r="Z16" s="143"/>
      <c r="AA16" s="143"/>
      <c r="AB16" s="143"/>
      <c r="AC16" s="143"/>
      <c r="AD16" s="143"/>
      <c r="AE16" s="143"/>
      <c r="AF16" s="143"/>
      <c r="AG16" s="143"/>
      <c r="AH16" s="143"/>
      <c r="AI16" s="143"/>
      <c r="AJ16" s="143"/>
      <c r="AK16" s="143"/>
      <c r="AL16" s="143"/>
      <c r="AM16" s="143"/>
      <c r="AN16" s="143"/>
      <c r="AO16" s="143"/>
      <c r="AP16" s="143"/>
      <c r="AQ16" s="143"/>
      <c r="AR16" s="143"/>
      <c r="AS16" s="143"/>
      <c r="AT16" s="143"/>
      <c r="AU16" s="143"/>
      <c r="AV16" s="143"/>
    </row>
    <row r="17" spans="1:48" outlineLevel="1" x14ac:dyDescent="0.2">
      <c r="A17" s="156">
        <v>4</v>
      </c>
      <c r="B17" s="157" t="s">
        <v>105</v>
      </c>
      <c r="C17" s="164" t="s">
        <v>106</v>
      </c>
      <c r="D17" s="158" t="s">
        <v>91</v>
      </c>
      <c r="E17" s="159">
        <v>6.6192000000000002</v>
      </c>
      <c r="F17" s="148">
        <v>0</v>
      </c>
      <c r="G17" s="148">
        <f>ROUND(E17*F17,2)</f>
        <v>0</v>
      </c>
      <c r="H17" s="148">
        <v>0</v>
      </c>
      <c r="I17" s="148">
        <f>ROUND(E17*H17,2)</f>
        <v>0</v>
      </c>
      <c r="J17" s="149">
        <v>0.38979999999999998</v>
      </c>
      <c r="K17" s="149"/>
      <c r="L17" s="149" t="s">
        <v>92</v>
      </c>
      <c r="M17" s="149" t="s">
        <v>93</v>
      </c>
      <c r="N17" s="143"/>
      <c r="O17" s="143"/>
      <c r="P17" s="143"/>
      <c r="Q17" s="143"/>
      <c r="R17" s="143"/>
      <c r="S17" s="143"/>
      <c r="T17" s="143"/>
      <c r="U17" s="143" t="s">
        <v>94</v>
      </c>
      <c r="V17" s="143"/>
      <c r="W17" s="143"/>
      <c r="X17" s="143"/>
      <c r="Y17" s="143"/>
      <c r="Z17" s="143"/>
      <c r="AA17" s="143"/>
      <c r="AB17" s="143"/>
      <c r="AC17" s="143"/>
      <c r="AD17" s="143"/>
      <c r="AE17" s="143"/>
      <c r="AF17" s="143"/>
      <c r="AG17" s="143"/>
      <c r="AH17" s="143"/>
      <c r="AI17" s="143"/>
      <c r="AJ17" s="143"/>
      <c r="AK17" s="143"/>
      <c r="AL17" s="143"/>
      <c r="AM17" s="143"/>
      <c r="AN17" s="143"/>
      <c r="AO17" s="143"/>
      <c r="AP17" s="143"/>
      <c r="AQ17" s="143"/>
      <c r="AR17" s="143"/>
      <c r="AS17" s="143"/>
      <c r="AT17" s="143"/>
      <c r="AU17" s="143"/>
      <c r="AV17" s="143"/>
    </row>
    <row r="18" spans="1:48" outlineLevel="2" x14ac:dyDescent="0.2">
      <c r="A18" s="146"/>
      <c r="B18" s="147"/>
      <c r="C18" s="165" t="s">
        <v>107</v>
      </c>
      <c r="D18" s="150"/>
      <c r="E18" s="151">
        <v>6.6192000000000002</v>
      </c>
      <c r="F18" s="148"/>
      <c r="G18" s="148"/>
      <c r="H18" s="148"/>
      <c r="I18" s="148"/>
      <c r="J18" s="149"/>
      <c r="K18" s="149"/>
      <c r="L18" s="149"/>
      <c r="M18" s="149"/>
      <c r="N18" s="143"/>
      <c r="O18" s="143"/>
      <c r="P18" s="143"/>
      <c r="Q18" s="143"/>
      <c r="R18" s="143"/>
      <c r="S18" s="143"/>
      <c r="T18" s="143"/>
      <c r="U18" s="143" t="s">
        <v>96</v>
      </c>
      <c r="V18" s="143">
        <v>5</v>
      </c>
      <c r="W18" s="143"/>
      <c r="X18" s="143"/>
      <c r="Y18" s="143"/>
      <c r="Z18" s="143"/>
      <c r="AA18" s="143"/>
      <c r="AB18" s="143"/>
      <c r="AC18" s="143"/>
      <c r="AD18" s="143"/>
      <c r="AE18" s="143"/>
      <c r="AF18" s="143"/>
      <c r="AG18" s="143"/>
      <c r="AH18" s="143"/>
      <c r="AI18" s="143"/>
      <c r="AJ18" s="143"/>
      <c r="AK18" s="143"/>
      <c r="AL18" s="143"/>
      <c r="AM18" s="143"/>
      <c r="AN18" s="143"/>
      <c r="AO18" s="143"/>
      <c r="AP18" s="143"/>
      <c r="AQ18" s="143"/>
      <c r="AR18" s="143"/>
      <c r="AS18" s="143"/>
      <c r="AT18" s="143"/>
      <c r="AU18" s="143"/>
      <c r="AV18" s="143"/>
    </row>
    <row r="19" spans="1:48" ht="22.5" outlineLevel="1" x14ac:dyDescent="0.2">
      <c r="A19" s="156">
        <v>5</v>
      </c>
      <c r="B19" s="157" t="s">
        <v>108</v>
      </c>
      <c r="C19" s="164" t="s">
        <v>233</v>
      </c>
      <c r="D19" s="158" t="s">
        <v>91</v>
      </c>
      <c r="E19" s="159">
        <v>50.1342</v>
      </c>
      <c r="F19" s="148">
        <v>0</v>
      </c>
      <c r="G19" s="148">
        <f>ROUND(E19*F19,2)</f>
        <v>0</v>
      </c>
      <c r="H19" s="148">
        <v>0</v>
      </c>
      <c r="I19" s="148">
        <f>ROUND(E19*H19,2)</f>
        <v>0</v>
      </c>
      <c r="J19" s="149">
        <v>1.0999999999999999E-2</v>
      </c>
      <c r="K19" s="149"/>
      <c r="L19" s="149" t="s">
        <v>92</v>
      </c>
      <c r="M19" s="149" t="s">
        <v>93</v>
      </c>
      <c r="N19" s="143"/>
      <c r="O19" s="143"/>
      <c r="P19" s="143"/>
      <c r="Q19" s="143"/>
      <c r="R19" s="143"/>
      <c r="S19" s="143"/>
      <c r="T19" s="143"/>
      <c r="U19" s="143" t="s">
        <v>94</v>
      </c>
      <c r="V19" s="143"/>
      <c r="W19" s="143"/>
      <c r="X19" s="143"/>
      <c r="Y19" s="143"/>
      <c r="Z19" s="143"/>
      <c r="AA19" s="143"/>
      <c r="AB19" s="143"/>
      <c r="AC19" s="143"/>
      <c r="AD19" s="143"/>
      <c r="AE19" s="143"/>
      <c r="AF19" s="143"/>
      <c r="AG19" s="143"/>
      <c r="AH19" s="143"/>
      <c r="AI19" s="143"/>
      <c r="AJ19" s="143"/>
      <c r="AK19" s="143"/>
      <c r="AL19" s="143"/>
      <c r="AM19" s="143"/>
      <c r="AN19" s="143"/>
      <c r="AO19" s="143"/>
      <c r="AP19" s="143"/>
      <c r="AQ19" s="143"/>
      <c r="AR19" s="143"/>
      <c r="AS19" s="143"/>
      <c r="AT19" s="143"/>
      <c r="AU19" s="143"/>
      <c r="AV19" s="143"/>
    </row>
    <row r="20" spans="1:48" outlineLevel="2" x14ac:dyDescent="0.2">
      <c r="A20" s="146"/>
      <c r="B20" s="147"/>
      <c r="C20" s="165" t="s">
        <v>100</v>
      </c>
      <c r="D20" s="150"/>
      <c r="E20" s="151">
        <v>43.515000000000001</v>
      </c>
      <c r="F20" s="148"/>
      <c r="G20" s="148"/>
      <c r="H20" s="148"/>
      <c r="I20" s="148"/>
      <c r="J20" s="149"/>
      <c r="K20" s="149"/>
      <c r="L20" s="149"/>
      <c r="M20" s="149"/>
      <c r="N20" s="143"/>
      <c r="O20" s="143"/>
      <c r="P20" s="143"/>
      <c r="Q20" s="143"/>
      <c r="R20" s="143"/>
      <c r="S20" s="143"/>
      <c r="T20" s="143"/>
      <c r="U20" s="143" t="s">
        <v>96</v>
      </c>
      <c r="V20" s="143">
        <v>5</v>
      </c>
      <c r="W20" s="143"/>
      <c r="X20" s="143"/>
      <c r="Y20" s="143"/>
      <c r="Z20" s="143"/>
      <c r="AA20" s="143"/>
      <c r="AB20" s="143"/>
      <c r="AC20" s="143"/>
      <c r="AD20" s="143"/>
      <c r="AE20" s="143"/>
      <c r="AF20" s="143"/>
      <c r="AG20" s="143"/>
      <c r="AH20" s="143"/>
      <c r="AI20" s="143"/>
      <c r="AJ20" s="143"/>
      <c r="AK20" s="143"/>
      <c r="AL20" s="143"/>
      <c r="AM20" s="143"/>
      <c r="AN20" s="143"/>
      <c r="AO20" s="143"/>
      <c r="AP20" s="143"/>
      <c r="AQ20" s="143"/>
      <c r="AR20" s="143"/>
      <c r="AS20" s="143"/>
      <c r="AT20" s="143"/>
      <c r="AU20" s="143"/>
      <c r="AV20" s="143"/>
    </row>
    <row r="21" spans="1:48" outlineLevel="3" x14ac:dyDescent="0.2">
      <c r="A21" s="146"/>
      <c r="B21" s="147"/>
      <c r="C21" s="165" t="s">
        <v>107</v>
      </c>
      <c r="D21" s="150"/>
      <c r="E21" s="151">
        <v>6.6192000000000002</v>
      </c>
      <c r="F21" s="148"/>
      <c r="G21" s="148"/>
      <c r="H21" s="148"/>
      <c r="I21" s="148"/>
      <c r="J21" s="149"/>
      <c r="K21" s="149"/>
      <c r="L21" s="149"/>
      <c r="M21" s="149"/>
      <c r="N21" s="143"/>
      <c r="O21" s="143"/>
      <c r="P21" s="143"/>
      <c r="Q21" s="143"/>
      <c r="R21" s="143"/>
      <c r="S21" s="143"/>
      <c r="T21" s="143"/>
      <c r="U21" s="143" t="s">
        <v>96</v>
      </c>
      <c r="V21" s="143">
        <v>5</v>
      </c>
      <c r="W21" s="143"/>
      <c r="X21" s="143"/>
      <c r="Y21" s="143"/>
      <c r="Z21" s="143"/>
      <c r="AA21" s="143"/>
      <c r="AB21" s="143"/>
      <c r="AC21" s="143"/>
      <c r="AD21" s="143"/>
      <c r="AE21" s="143"/>
      <c r="AF21" s="143"/>
      <c r="AG21" s="143"/>
      <c r="AH21" s="143"/>
      <c r="AI21" s="143"/>
      <c r="AJ21" s="143"/>
      <c r="AK21" s="143"/>
      <c r="AL21" s="143"/>
      <c r="AM21" s="143"/>
      <c r="AN21" s="143"/>
      <c r="AO21" s="143"/>
      <c r="AP21" s="143"/>
      <c r="AQ21" s="143"/>
      <c r="AR21" s="143"/>
      <c r="AS21" s="143"/>
      <c r="AT21" s="143"/>
      <c r="AU21" s="143"/>
      <c r="AV21" s="143"/>
    </row>
    <row r="22" spans="1:48" outlineLevel="1" x14ac:dyDescent="0.2">
      <c r="A22" s="156">
        <v>6</v>
      </c>
      <c r="B22" s="157" t="s">
        <v>109</v>
      </c>
      <c r="C22" s="164" t="s">
        <v>110</v>
      </c>
      <c r="D22" s="158" t="s">
        <v>91</v>
      </c>
      <c r="E22" s="159">
        <v>50.1342</v>
      </c>
      <c r="F22" s="148">
        <v>0</v>
      </c>
      <c r="G22" s="148">
        <f>ROUND(E22*F22,2)</f>
        <v>0</v>
      </c>
      <c r="H22" s="148">
        <v>0</v>
      </c>
      <c r="I22" s="148">
        <f>ROUND(E22*H22,2)</f>
        <v>0</v>
      </c>
      <c r="J22" s="149">
        <v>8.9999999999999993E-3</v>
      </c>
      <c r="K22" s="149"/>
      <c r="L22" s="149" t="s">
        <v>92</v>
      </c>
      <c r="M22" s="149" t="s">
        <v>93</v>
      </c>
      <c r="N22" s="143"/>
      <c r="O22" s="143"/>
      <c r="P22" s="143"/>
      <c r="Q22" s="143"/>
      <c r="R22" s="143"/>
      <c r="S22" s="143"/>
      <c r="T22" s="143"/>
      <c r="U22" s="143" t="s">
        <v>94</v>
      </c>
      <c r="V22" s="143"/>
      <c r="W22" s="143"/>
      <c r="X22" s="143"/>
      <c r="Y22" s="143"/>
      <c r="Z22" s="143"/>
      <c r="AA22" s="143"/>
      <c r="AB22" s="143"/>
      <c r="AC22" s="143"/>
      <c r="AD22" s="143"/>
      <c r="AE22" s="143"/>
      <c r="AF22" s="143"/>
      <c r="AG22" s="143"/>
      <c r="AH22" s="143"/>
      <c r="AI22" s="143"/>
      <c r="AJ22" s="143"/>
      <c r="AK22" s="143"/>
      <c r="AL22" s="143"/>
      <c r="AM22" s="143"/>
      <c r="AN22" s="143"/>
      <c r="AO22" s="143"/>
      <c r="AP22" s="143"/>
      <c r="AQ22" s="143"/>
      <c r="AR22" s="143"/>
      <c r="AS22" s="143"/>
      <c r="AT22" s="143"/>
      <c r="AU22" s="143"/>
      <c r="AV22" s="143"/>
    </row>
    <row r="23" spans="1:48" outlineLevel="2" x14ac:dyDescent="0.2">
      <c r="A23" s="146"/>
      <c r="B23" s="147"/>
      <c r="C23" s="165" t="s">
        <v>111</v>
      </c>
      <c r="D23" s="150"/>
      <c r="E23" s="151">
        <v>50.1342</v>
      </c>
      <c r="F23" s="148"/>
      <c r="G23" s="148"/>
      <c r="H23" s="148"/>
      <c r="I23" s="148"/>
      <c r="J23" s="149"/>
      <c r="K23" s="149"/>
      <c r="L23" s="149"/>
      <c r="M23" s="149"/>
      <c r="N23" s="143"/>
      <c r="O23" s="143"/>
      <c r="P23" s="143"/>
      <c r="Q23" s="143"/>
      <c r="R23" s="143"/>
      <c r="S23" s="143"/>
      <c r="T23" s="143"/>
      <c r="U23" s="143" t="s">
        <v>96</v>
      </c>
      <c r="V23" s="143">
        <v>5</v>
      </c>
      <c r="W23" s="143"/>
      <c r="X23" s="143"/>
      <c r="Y23" s="143"/>
      <c r="Z23" s="143"/>
      <c r="AA23" s="143"/>
      <c r="AB23" s="143"/>
      <c r="AC23" s="143"/>
      <c r="AD23" s="143"/>
      <c r="AE23" s="143"/>
      <c r="AF23" s="143"/>
      <c r="AG23" s="143"/>
      <c r="AH23" s="143"/>
      <c r="AI23" s="143"/>
      <c r="AJ23" s="143"/>
      <c r="AK23" s="143"/>
      <c r="AL23" s="143"/>
      <c r="AM23" s="143"/>
      <c r="AN23" s="143"/>
      <c r="AO23" s="143"/>
      <c r="AP23" s="143"/>
      <c r="AQ23" s="143"/>
      <c r="AR23" s="143"/>
      <c r="AS23" s="143"/>
      <c r="AT23" s="143"/>
      <c r="AU23" s="143"/>
      <c r="AV23" s="143"/>
    </row>
    <row r="24" spans="1:48" outlineLevel="1" x14ac:dyDescent="0.2">
      <c r="A24" s="156">
        <v>7</v>
      </c>
      <c r="B24" s="157" t="s">
        <v>112</v>
      </c>
      <c r="C24" s="164" t="s">
        <v>113</v>
      </c>
      <c r="D24" s="158" t="s">
        <v>91</v>
      </c>
      <c r="E24" s="159">
        <v>13.1625</v>
      </c>
      <c r="F24" s="148">
        <v>0</v>
      </c>
      <c r="G24" s="148">
        <f>ROUND(E24*F24,2)</f>
        <v>0</v>
      </c>
      <c r="H24" s="148">
        <v>0</v>
      </c>
      <c r="I24" s="148">
        <f>ROUND(E24*H24,2)</f>
        <v>0</v>
      </c>
      <c r="J24" s="149">
        <v>2.1949999999999998</v>
      </c>
      <c r="K24" s="149"/>
      <c r="L24" s="149" t="s">
        <v>92</v>
      </c>
      <c r="M24" s="149" t="s">
        <v>93</v>
      </c>
      <c r="N24" s="143"/>
      <c r="O24" s="143"/>
      <c r="P24" s="143"/>
      <c r="Q24" s="143"/>
      <c r="R24" s="143"/>
      <c r="S24" s="143"/>
      <c r="T24" s="143"/>
      <c r="U24" s="143" t="s">
        <v>94</v>
      </c>
      <c r="V24" s="143"/>
      <c r="W24" s="143"/>
      <c r="X24" s="143"/>
      <c r="Y24" s="143"/>
      <c r="Z24" s="143"/>
      <c r="AA24" s="143"/>
      <c r="AB24" s="143"/>
      <c r="AC24" s="143"/>
      <c r="AD24" s="143"/>
      <c r="AE24" s="143"/>
      <c r="AF24" s="143"/>
      <c r="AG24" s="143"/>
      <c r="AH24" s="143"/>
      <c r="AI24" s="143"/>
      <c r="AJ24" s="143"/>
      <c r="AK24" s="143"/>
      <c r="AL24" s="143"/>
      <c r="AM24" s="143"/>
      <c r="AN24" s="143"/>
      <c r="AO24" s="143"/>
      <c r="AP24" s="143"/>
      <c r="AQ24" s="143"/>
      <c r="AR24" s="143"/>
      <c r="AS24" s="143"/>
      <c r="AT24" s="143"/>
      <c r="AU24" s="143"/>
      <c r="AV24" s="143"/>
    </row>
    <row r="25" spans="1:48" outlineLevel="2" x14ac:dyDescent="0.2">
      <c r="A25" s="146"/>
      <c r="B25" s="147"/>
      <c r="C25" s="165" t="s">
        <v>114</v>
      </c>
      <c r="D25" s="150"/>
      <c r="E25" s="151"/>
      <c r="F25" s="148"/>
      <c r="G25" s="148"/>
      <c r="H25" s="148"/>
      <c r="I25" s="148"/>
      <c r="J25" s="149"/>
      <c r="K25" s="149"/>
      <c r="L25" s="149"/>
      <c r="M25" s="149"/>
      <c r="N25" s="143"/>
      <c r="O25" s="143"/>
      <c r="P25" s="143"/>
      <c r="Q25" s="143"/>
      <c r="R25" s="143"/>
      <c r="S25" s="143"/>
      <c r="T25" s="143"/>
      <c r="U25" s="143" t="s">
        <v>96</v>
      </c>
      <c r="V25" s="143">
        <v>0</v>
      </c>
      <c r="W25" s="143"/>
      <c r="X25" s="143"/>
      <c r="Y25" s="143"/>
      <c r="Z25" s="143"/>
      <c r="AA25" s="143"/>
      <c r="AB25" s="143"/>
      <c r="AC25" s="143"/>
      <c r="AD25" s="143"/>
      <c r="AE25" s="143"/>
      <c r="AF25" s="143"/>
      <c r="AG25" s="143"/>
      <c r="AH25" s="143"/>
      <c r="AI25" s="143"/>
      <c r="AJ25" s="143"/>
      <c r="AK25" s="143"/>
      <c r="AL25" s="143"/>
      <c r="AM25" s="143"/>
      <c r="AN25" s="143"/>
      <c r="AO25" s="143"/>
      <c r="AP25" s="143"/>
      <c r="AQ25" s="143"/>
      <c r="AR25" s="143"/>
      <c r="AS25" s="143"/>
      <c r="AT25" s="143"/>
      <c r="AU25" s="143"/>
      <c r="AV25" s="143"/>
    </row>
    <row r="26" spans="1:48" outlineLevel="3" x14ac:dyDescent="0.2">
      <c r="A26" s="146"/>
      <c r="B26" s="147"/>
      <c r="C26" s="165" t="s">
        <v>115</v>
      </c>
      <c r="D26" s="150"/>
      <c r="E26" s="151">
        <v>13.1625</v>
      </c>
      <c r="F26" s="148"/>
      <c r="G26" s="148"/>
      <c r="H26" s="148"/>
      <c r="I26" s="148"/>
      <c r="J26" s="149"/>
      <c r="K26" s="149"/>
      <c r="L26" s="149"/>
      <c r="M26" s="149"/>
      <c r="N26" s="143"/>
      <c r="O26" s="143"/>
      <c r="P26" s="143"/>
      <c r="Q26" s="143"/>
      <c r="R26" s="143"/>
      <c r="S26" s="143"/>
      <c r="T26" s="143"/>
      <c r="U26" s="143" t="s">
        <v>96</v>
      </c>
      <c r="V26" s="143">
        <v>0</v>
      </c>
      <c r="W26" s="143"/>
      <c r="X26" s="143"/>
      <c r="Y26" s="143"/>
      <c r="Z26" s="143"/>
      <c r="AA26" s="143"/>
      <c r="AB26" s="143"/>
      <c r="AC26" s="143"/>
      <c r="AD26" s="143"/>
      <c r="AE26" s="143"/>
      <c r="AF26" s="143"/>
      <c r="AG26" s="143"/>
      <c r="AH26" s="143"/>
      <c r="AI26" s="143"/>
      <c r="AJ26" s="143"/>
      <c r="AK26" s="143"/>
      <c r="AL26" s="143"/>
      <c r="AM26" s="143"/>
      <c r="AN26" s="143"/>
      <c r="AO26" s="143"/>
      <c r="AP26" s="143"/>
      <c r="AQ26" s="143"/>
      <c r="AR26" s="143"/>
      <c r="AS26" s="143"/>
      <c r="AT26" s="143"/>
      <c r="AU26" s="143"/>
      <c r="AV26" s="143"/>
    </row>
    <row r="27" spans="1:48" outlineLevel="1" x14ac:dyDescent="0.2">
      <c r="A27" s="156">
        <v>8</v>
      </c>
      <c r="B27" s="157" t="s">
        <v>116</v>
      </c>
      <c r="C27" s="164" t="s">
        <v>117</v>
      </c>
      <c r="D27" s="158" t="s">
        <v>118</v>
      </c>
      <c r="E27" s="159">
        <v>20</v>
      </c>
      <c r="F27" s="148">
        <v>0</v>
      </c>
      <c r="G27" s="148">
        <f>ROUND(E27*F27,2)</f>
        <v>0</v>
      </c>
      <c r="H27" s="148">
        <v>0</v>
      </c>
      <c r="I27" s="148">
        <f>ROUND(E27*H27,2)</f>
        <v>0</v>
      </c>
      <c r="J27" s="149">
        <v>0.128</v>
      </c>
      <c r="K27" s="149"/>
      <c r="L27" s="149" t="s">
        <v>92</v>
      </c>
      <c r="M27" s="149" t="s">
        <v>93</v>
      </c>
      <c r="N27" s="143"/>
      <c r="O27" s="143"/>
      <c r="P27" s="143"/>
      <c r="Q27" s="143"/>
      <c r="R27" s="143"/>
      <c r="S27" s="143"/>
      <c r="T27" s="143"/>
      <c r="U27" s="143" t="s">
        <v>94</v>
      </c>
      <c r="V27" s="143"/>
      <c r="W27" s="143"/>
      <c r="X27" s="143"/>
      <c r="Y27" s="143"/>
      <c r="Z27" s="143"/>
      <c r="AA27" s="143"/>
      <c r="AB27" s="143"/>
      <c r="AC27" s="143"/>
      <c r="AD27" s="143"/>
      <c r="AE27" s="143"/>
      <c r="AF27" s="143"/>
      <c r="AG27" s="143"/>
      <c r="AH27" s="143"/>
      <c r="AI27" s="143"/>
      <c r="AJ27" s="143"/>
      <c r="AK27" s="143"/>
      <c r="AL27" s="143"/>
      <c r="AM27" s="143"/>
      <c r="AN27" s="143"/>
      <c r="AO27" s="143"/>
      <c r="AP27" s="143"/>
      <c r="AQ27" s="143"/>
      <c r="AR27" s="143"/>
      <c r="AS27" s="143"/>
      <c r="AT27" s="143"/>
      <c r="AU27" s="143"/>
      <c r="AV27" s="143"/>
    </row>
    <row r="28" spans="1:48" outlineLevel="2" x14ac:dyDescent="0.2">
      <c r="A28" s="146"/>
      <c r="B28" s="147"/>
      <c r="C28" s="165" t="s">
        <v>119</v>
      </c>
      <c r="D28" s="150"/>
      <c r="E28" s="151">
        <v>20</v>
      </c>
      <c r="F28" s="148"/>
      <c r="G28" s="148"/>
      <c r="H28" s="148"/>
      <c r="I28" s="148"/>
      <c r="J28" s="149"/>
      <c r="K28" s="149"/>
      <c r="L28" s="149"/>
      <c r="M28" s="149"/>
      <c r="N28" s="143"/>
      <c r="O28" s="143"/>
      <c r="P28" s="143"/>
      <c r="Q28" s="143"/>
      <c r="R28" s="143"/>
      <c r="S28" s="143"/>
      <c r="T28" s="143"/>
      <c r="U28" s="143" t="s">
        <v>96</v>
      </c>
      <c r="V28" s="143">
        <v>0</v>
      </c>
      <c r="W28" s="143"/>
      <c r="X28" s="143"/>
      <c r="Y28" s="143"/>
      <c r="Z28" s="143"/>
      <c r="AA28" s="143"/>
      <c r="AB28" s="143"/>
      <c r="AC28" s="143"/>
      <c r="AD28" s="143"/>
      <c r="AE28" s="143"/>
      <c r="AF28" s="143"/>
      <c r="AG28" s="143"/>
      <c r="AH28" s="143"/>
      <c r="AI28" s="143"/>
      <c r="AJ28" s="143"/>
      <c r="AK28" s="143"/>
      <c r="AL28" s="143"/>
      <c r="AM28" s="143"/>
      <c r="AN28" s="143"/>
      <c r="AO28" s="143"/>
      <c r="AP28" s="143"/>
      <c r="AQ28" s="143"/>
      <c r="AR28" s="143"/>
      <c r="AS28" s="143"/>
      <c r="AT28" s="143"/>
      <c r="AU28" s="143"/>
      <c r="AV28" s="143"/>
    </row>
    <row r="29" spans="1:48" ht="22.5" outlineLevel="1" x14ac:dyDescent="0.2">
      <c r="A29" s="156">
        <v>9</v>
      </c>
      <c r="B29" s="157" t="s">
        <v>120</v>
      </c>
      <c r="C29" s="171" t="s">
        <v>234</v>
      </c>
      <c r="D29" s="158" t="s">
        <v>91</v>
      </c>
      <c r="E29" s="159">
        <v>50.1342</v>
      </c>
      <c r="F29" s="148">
        <v>0</v>
      </c>
      <c r="G29" s="148">
        <f>ROUND(E29*F29,2)</f>
        <v>0</v>
      </c>
      <c r="H29" s="148">
        <v>0</v>
      </c>
      <c r="I29" s="148">
        <f>ROUND(E29*H29,2)</f>
        <v>0</v>
      </c>
      <c r="J29" s="149">
        <v>0</v>
      </c>
      <c r="K29" s="149"/>
      <c r="L29" s="149" t="s">
        <v>92</v>
      </c>
      <c r="M29" s="149" t="s">
        <v>93</v>
      </c>
      <c r="N29" s="143"/>
      <c r="O29" s="143"/>
      <c r="P29" s="143"/>
      <c r="Q29" s="143"/>
      <c r="R29" s="143"/>
      <c r="S29" s="143"/>
      <c r="T29" s="143"/>
      <c r="U29" s="143" t="s">
        <v>94</v>
      </c>
      <c r="V29" s="143"/>
      <c r="W29" s="143"/>
      <c r="X29" s="143"/>
      <c r="Y29" s="143"/>
      <c r="Z29" s="143"/>
      <c r="AA29" s="143"/>
      <c r="AB29" s="143"/>
      <c r="AC29" s="143"/>
      <c r="AD29" s="143"/>
      <c r="AE29" s="143"/>
      <c r="AF29" s="143"/>
      <c r="AG29" s="143"/>
      <c r="AH29" s="143"/>
      <c r="AI29" s="143"/>
      <c r="AJ29" s="143"/>
      <c r="AK29" s="143"/>
      <c r="AL29" s="143"/>
      <c r="AM29" s="143"/>
      <c r="AN29" s="143"/>
      <c r="AO29" s="143"/>
      <c r="AP29" s="143"/>
      <c r="AQ29" s="143"/>
      <c r="AR29" s="143"/>
      <c r="AS29" s="143"/>
      <c r="AT29" s="143"/>
      <c r="AU29" s="143"/>
      <c r="AV29" s="143"/>
    </row>
    <row r="30" spans="1:48" outlineLevel="2" x14ac:dyDescent="0.2">
      <c r="A30" s="146"/>
      <c r="B30" s="147"/>
      <c r="C30" s="165" t="s">
        <v>111</v>
      </c>
      <c r="D30" s="150"/>
      <c r="E30" s="151">
        <v>50.1342</v>
      </c>
      <c r="F30" s="148"/>
      <c r="G30" s="148"/>
      <c r="H30" s="148"/>
      <c r="I30" s="148"/>
      <c r="J30" s="149"/>
      <c r="K30" s="149"/>
      <c r="L30" s="149"/>
      <c r="M30" s="149"/>
      <c r="N30" s="143"/>
      <c r="O30" s="143"/>
      <c r="P30" s="143"/>
      <c r="Q30" s="143"/>
      <c r="R30" s="143"/>
      <c r="S30" s="143"/>
      <c r="T30" s="143"/>
      <c r="U30" s="143" t="s">
        <v>96</v>
      </c>
      <c r="V30" s="143">
        <v>5</v>
      </c>
      <c r="W30" s="143"/>
      <c r="X30" s="143"/>
      <c r="Y30" s="143"/>
      <c r="Z30" s="143"/>
      <c r="AA30" s="143"/>
      <c r="AB30" s="143"/>
      <c r="AC30" s="143"/>
      <c r="AD30" s="143"/>
      <c r="AE30" s="143"/>
      <c r="AF30" s="143"/>
      <c r="AG30" s="143"/>
      <c r="AH30" s="143"/>
      <c r="AI30" s="143"/>
      <c r="AJ30" s="143"/>
      <c r="AK30" s="143"/>
      <c r="AL30" s="143"/>
      <c r="AM30" s="143"/>
      <c r="AN30" s="143"/>
      <c r="AO30" s="143"/>
      <c r="AP30" s="143"/>
      <c r="AQ30" s="143"/>
      <c r="AR30" s="143"/>
      <c r="AS30" s="143"/>
      <c r="AT30" s="143"/>
      <c r="AU30" s="143"/>
      <c r="AV30" s="143"/>
    </row>
    <row r="31" spans="1:48" outlineLevel="1" x14ac:dyDescent="0.2">
      <c r="A31" s="156">
        <v>10</v>
      </c>
      <c r="B31" s="157" t="s">
        <v>121</v>
      </c>
      <c r="C31" s="164" t="s">
        <v>122</v>
      </c>
      <c r="D31" s="158" t="s">
        <v>123</v>
      </c>
      <c r="E31" s="159">
        <v>25.008749999999999</v>
      </c>
      <c r="F31" s="148">
        <v>1</v>
      </c>
      <c r="G31" s="148">
        <f>ROUND(E31*F31,2)</f>
        <v>25.01</v>
      </c>
      <c r="H31" s="148">
        <v>0</v>
      </c>
      <c r="I31" s="148">
        <f>ROUND(E31*H31,2)</f>
        <v>0</v>
      </c>
      <c r="J31" s="149">
        <v>0</v>
      </c>
      <c r="K31" s="149"/>
      <c r="L31" s="149" t="s">
        <v>124</v>
      </c>
      <c r="M31" s="149" t="s">
        <v>93</v>
      </c>
      <c r="N31" s="143"/>
      <c r="O31" s="143"/>
      <c r="P31" s="143"/>
      <c r="Q31" s="143"/>
      <c r="R31" s="143"/>
      <c r="S31" s="143"/>
      <c r="T31" s="143"/>
      <c r="U31" s="143" t="s">
        <v>125</v>
      </c>
      <c r="V31" s="143"/>
      <c r="W31" s="143"/>
      <c r="X31" s="143"/>
      <c r="Y31" s="143"/>
      <c r="Z31" s="143"/>
      <c r="AA31" s="143"/>
      <c r="AB31" s="143"/>
      <c r="AC31" s="143"/>
      <c r="AD31" s="143"/>
      <c r="AE31" s="143"/>
      <c r="AF31" s="143"/>
      <c r="AG31" s="143"/>
      <c r="AH31" s="143"/>
      <c r="AI31" s="143"/>
      <c r="AJ31" s="143"/>
      <c r="AK31" s="143"/>
      <c r="AL31" s="143"/>
      <c r="AM31" s="143"/>
      <c r="AN31" s="143"/>
      <c r="AO31" s="143"/>
      <c r="AP31" s="143"/>
      <c r="AQ31" s="143"/>
      <c r="AR31" s="143"/>
      <c r="AS31" s="143"/>
      <c r="AT31" s="143"/>
      <c r="AU31" s="143"/>
      <c r="AV31" s="143"/>
    </row>
    <row r="32" spans="1:48" outlineLevel="2" x14ac:dyDescent="0.2">
      <c r="A32" s="146"/>
      <c r="B32" s="147"/>
      <c r="C32" s="165" t="s">
        <v>126</v>
      </c>
      <c r="D32" s="150"/>
      <c r="E32" s="151">
        <v>25.008749999999999</v>
      </c>
      <c r="F32" s="148"/>
      <c r="G32" s="148"/>
      <c r="H32" s="148"/>
      <c r="I32" s="148"/>
      <c r="J32" s="149"/>
      <c r="K32" s="149"/>
      <c r="L32" s="149"/>
      <c r="M32" s="149"/>
      <c r="N32" s="143"/>
      <c r="O32" s="143"/>
      <c r="P32" s="143"/>
      <c r="Q32" s="143"/>
      <c r="R32" s="143"/>
      <c r="S32" s="143"/>
      <c r="T32" s="143"/>
      <c r="U32" s="143" t="s">
        <v>96</v>
      </c>
      <c r="V32" s="143">
        <v>5</v>
      </c>
      <c r="W32" s="143"/>
      <c r="X32" s="143"/>
      <c r="Y32" s="143"/>
      <c r="Z32" s="143"/>
      <c r="AA32" s="143"/>
      <c r="AB32" s="143"/>
      <c r="AC32" s="143"/>
      <c r="AD32" s="143"/>
      <c r="AE32" s="143"/>
      <c r="AF32" s="143"/>
      <c r="AG32" s="143"/>
      <c r="AH32" s="143"/>
      <c r="AI32" s="143"/>
      <c r="AJ32" s="143"/>
      <c r="AK32" s="143"/>
      <c r="AL32" s="143"/>
      <c r="AM32" s="143"/>
      <c r="AN32" s="143"/>
      <c r="AO32" s="143"/>
      <c r="AP32" s="143"/>
      <c r="AQ32" s="143"/>
      <c r="AR32" s="143"/>
      <c r="AS32" s="143"/>
      <c r="AT32" s="143"/>
      <c r="AU32" s="143"/>
      <c r="AV32" s="143"/>
    </row>
    <row r="33" spans="1:48" x14ac:dyDescent="0.2">
      <c r="A33" s="176" t="s">
        <v>87</v>
      </c>
      <c r="B33" s="177" t="s">
        <v>54</v>
      </c>
      <c r="C33" s="178" t="s">
        <v>55</v>
      </c>
      <c r="D33" s="179"/>
      <c r="E33" s="180"/>
      <c r="F33" s="154"/>
      <c r="G33" s="154">
        <f>SUM(G34:G60)</f>
        <v>111.94000000000003</v>
      </c>
      <c r="H33" s="154"/>
      <c r="I33" s="154">
        <f>SUM(I34:I60)</f>
        <v>0</v>
      </c>
      <c r="J33" s="155"/>
      <c r="K33" s="155"/>
      <c r="L33" s="155"/>
      <c r="M33" s="155"/>
      <c r="U33" t="s">
        <v>88</v>
      </c>
    </row>
    <row r="34" spans="1:48" outlineLevel="1" x14ac:dyDescent="0.2">
      <c r="A34" s="156">
        <v>11</v>
      </c>
      <c r="B34" s="157" t="s">
        <v>127</v>
      </c>
      <c r="C34" s="164" t="s">
        <v>128</v>
      </c>
      <c r="D34" s="158" t="s">
        <v>118</v>
      </c>
      <c r="E34" s="159">
        <v>23.22</v>
      </c>
      <c r="F34" s="148">
        <v>0</v>
      </c>
      <c r="G34" s="148">
        <f>ROUND(E34*F34,2)</f>
        <v>0</v>
      </c>
      <c r="H34" s="148">
        <v>0</v>
      </c>
      <c r="I34" s="148">
        <f>ROUND(E34*H34,2)</f>
        <v>0</v>
      </c>
      <c r="J34" s="149">
        <v>0.15</v>
      </c>
      <c r="K34" s="149"/>
      <c r="L34" s="149" t="s">
        <v>92</v>
      </c>
      <c r="M34" s="149" t="s">
        <v>93</v>
      </c>
      <c r="N34" s="143"/>
      <c r="O34" s="143"/>
      <c r="P34" s="143"/>
      <c r="Q34" s="143"/>
      <c r="R34" s="143"/>
      <c r="S34" s="143"/>
      <c r="T34" s="143"/>
      <c r="U34" s="143" t="s">
        <v>94</v>
      </c>
      <c r="V34" s="143"/>
      <c r="W34" s="143"/>
      <c r="X34" s="143"/>
      <c r="Y34" s="143"/>
      <c r="Z34" s="143"/>
      <c r="AA34" s="143"/>
      <c r="AB34" s="143"/>
      <c r="AC34" s="143"/>
      <c r="AD34" s="143"/>
      <c r="AE34" s="143"/>
      <c r="AF34" s="143"/>
      <c r="AG34" s="143"/>
      <c r="AH34" s="143"/>
      <c r="AI34" s="143"/>
      <c r="AJ34" s="143"/>
      <c r="AK34" s="143"/>
      <c r="AL34" s="143"/>
      <c r="AM34" s="143"/>
      <c r="AN34" s="143"/>
      <c r="AO34" s="143"/>
      <c r="AP34" s="143"/>
      <c r="AQ34" s="143"/>
      <c r="AR34" s="143"/>
      <c r="AS34" s="143"/>
      <c r="AT34" s="143"/>
      <c r="AU34" s="143"/>
      <c r="AV34" s="143"/>
    </row>
    <row r="35" spans="1:48" outlineLevel="2" x14ac:dyDescent="0.2">
      <c r="A35" s="146"/>
      <c r="B35" s="147"/>
      <c r="C35" s="165" t="s">
        <v>129</v>
      </c>
      <c r="D35" s="150"/>
      <c r="E35" s="151">
        <v>23.22</v>
      </c>
      <c r="F35" s="148"/>
      <c r="G35" s="148"/>
      <c r="H35" s="148"/>
      <c r="I35" s="148"/>
      <c r="J35" s="149"/>
      <c r="K35" s="149"/>
      <c r="L35" s="149"/>
      <c r="M35" s="149"/>
      <c r="N35" s="143"/>
      <c r="O35" s="143"/>
      <c r="P35" s="143"/>
      <c r="Q35" s="143"/>
      <c r="R35" s="143"/>
      <c r="S35" s="143"/>
      <c r="T35" s="143"/>
      <c r="U35" s="143" t="s">
        <v>96</v>
      </c>
      <c r="V35" s="143">
        <v>0</v>
      </c>
      <c r="W35" s="143"/>
      <c r="X35" s="143"/>
      <c r="Y35" s="143"/>
      <c r="Z35" s="143"/>
      <c r="AA35" s="143"/>
      <c r="AB35" s="143"/>
      <c r="AC35" s="143"/>
      <c r="AD35" s="143"/>
      <c r="AE35" s="143"/>
      <c r="AF35" s="143"/>
      <c r="AG35" s="143"/>
      <c r="AH35" s="143"/>
      <c r="AI35" s="143"/>
      <c r="AJ35" s="143"/>
      <c r="AK35" s="143"/>
      <c r="AL35" s="143"/>
      <c r="AM35" s="143"/>
      <c r="AN35" s="143"/>
      <c r="AO35" s="143"/>
      <c r="AP35" s="143"/>
      <c r="AQ35" s="143"/>
      <c r="AR35" s="143"/>
      <c r="AS35" s="143"/>
      <c r="AT35" s="143"/>
      <c r="AU35" s="143"/>
      <c r="AV35" s="143"/>
    </row>
    <row r="36" spans="1:48" ht="22.5" outlineLevel="1" x14ac:dyDescent="0.2">
      <c r="A36" s="160">
        <v>12</v>
      </c>
      <c r="B36" s="161" t="s">
        <v>130</v>
      </c>
      <c r="C36" s="166" t="s">
        <v>131</v>
      </c>
      <c r="D36" s="162" t="s">
        <v>132</v>
      </c>
      <c r="E36" s="163">
        <v>3</v>
      </c>
      <c r="F36" s="148">
        <v>0</v>
      </c>
      <c r="G36" s="148">
        <f>ROUND(E36*F36,2)</f>
        <v>0</v>
      </c>
      <c r="H36" s="148">
        <v>0</v>
      </c>
      <c r="I36" s="148">
        <f>ROUND(E36*H36,2)</f>
        <v>0</v>
      </c>
      <c r="J36" s="149">
        <v>0.308</v>
      </c>
      <c r="K36" s="149"/>
      <c r="L36" s="149" t="s">
        <v>92</v>
      </c>
      <c r="M36" s="149" t="s">
        <v>93</v>
      </c>
      <c r="N36" s="143"/>
      <c r="O36" s="143"/>
      <c r="P36" s="143"/>
      <c r="Q36" s="143"/>
      <c r="R36" s="143"/>
      <c r="S36" s="143"/>
      <c r="T36" s="143"/>
      <c r="U36" s="143" t="s">
        <v>94</v>
      </c>
      <c r="V36" s="143"/>
      <c r="W36" s="143"/>
      <c r="X36" s="143"/>
      <c r="Y36" s="143"/>
      <c r="Z36" s="143"/>
      <c r="AA36" s="143"/>
      <c r="AB36" s="143"/>
      <c r="AC36" s="143"/>
      <c r="AD36" s="143"/>
      <c r="AE36" s="143"/>
      <c r="AF36" s="143"/>
      <c r="AG36" s="143"/>
      <c r="AH36" s="143"/>
      <c r="AI36" s="143"/>
      <c r="AJ36" s="143"/>
      <c r="AK36" s="143"/>
      <c r="AL36" s="143"/>
      <c r="AM36" s="143"/>
      <c r="AN36" s="143"/>
      <c r="AO36" s="143"/>
      <c r="AP36" s="143"/>
      <c r="AQ36" s="143"/>
      <c r="AR36" s="143"/>
      <c r="AS36" s="143"/>
      <c r="AT36" s="143"/>
      <c r="AU36" s="143"/>
      <c r="AV36" s="143"/>
    </row>
    <row r="37" spans="1:48" outlineLevel="1" x14ac:dyDescent="0.2">
      <c r="A37" s="156">
        <v>13</v>
      </c>
      <c r="B37" s="157" t="s">
        <v>133</v>
      </c>
      <c r="C37" s="164" t="s">
        <v>134</v>
      </c>
      <c r="D37" s="158" t="s">
        <v>91</v>
      </c>
      <c r="E37" s="159">
        <v>2</v>
      </c>
      <c r="F37" s="148">
        <v>2.5251399999999999</v>
      </c>
      <c r="G37" s="148">
        <f>ROUND(E37*F37,2)</f>
        <v>5.05</v>
      </c>
      <c r="H37" s="148">
        <v>0</v>
      </c>
      <c r="I37" s="148">
        <f>ROUND(E37*H37,2)</f>
        <v>0</v>
      </c>
      <c r="J37" s="149">
        <v>1.17</v>
      </c>
      <c r="K37" s="149"/>
      <c r="L37" s="149" t="s">
        <v>92</v>
      </c>
      <c r="M37" s="149" t="s">
        <v>93</v>
      </c>
      <c r="N37" s="143"/>
      <c r="O37" s="143"/>
      <c r="P37" s="143"/>
      <c r="Q37" s="143"/>
      <c r="R37" s="143"/>
      <c r="S37" s="143"/>
      <c r="T37" s="143"/>
      <c r="U37" s="143" t="s">
        <v>94</v>
      </c>
      <c r="V37" s="143"/>
      <c r="W37" s="143"/>
      <c r="X37" s="143"/>
      <c r="Y37" s="143"/>
      <c r="Z37" s="143"/>
      <c r="AA37" s="143"/>
      <c r="AB37" s="143"/>
      <c r="AC37" s="143"/>
      <c r="AD37" s="143"/>
      <c r="AE37" s="143"/>
      <c r="AF37" s="143"/>
      <c r="AG37" s="143"/>
      <c r="AH37" s="143"/>
      <c r="AI37" s="143"/>
      <c r="AJ37" s="143"/>
      <c r="AK37" s="143"/>
      <c r="AL37" s="143"/>
      <c r="AM37" s="143"/>
      <c r="AN37" s="143"/>
      <c r="AO37" s="143"/>
      <c r="AP37" s="143"/>
      <c r="AQ37" s="143"/>
      <c r="AR37" s="143"/>
      <c r="AS37" s="143"/>
      <c r="AT37" s="143"/>
      <c r="AU37" s="143"/>
      <c r="AV37" s="143"/>
    </row>
    <row r="38" spans="1:48" outlineLevel="2" x14ac:dyDescent="0.2">
      <c r="A38" s="146"/>
      <c r="B38" s="147"/>
      <c r="C38" s="165" t="s">
        <v>135</v>
      </c>
      <c r="D38" s="150"/>
      <c r="E38" s="151">
        <v>2</v>
      </c>
      <c r="F38" s="148"/>
      <c r="G38" s="148"/>
      <c r="H38" s="148"/>
      <c r="I38" s="148"/>
      <c r="J38" s="149"/>
      <c r="K38" s="149"/>
      <c r="L38" s="149"/>
      <c r="M38" s="149"/>
      <c r="N38" s="143"/>
      <c r="O38" s="143"/>
      <c r="P38" s="143"/>
      <c r="Q38" s="143"/>
      <c r="R38" s="143"/>
      <c r="S38" s="143"/>
      <c r="T38" s="143"/>
      <c r="U38" s="143" t="s">
        <v>96</v>
      </c>
      <c r="V38" s="143">
        <v>0</v>
      </c>
      <c r="W38" s="143"/>
      <c r="X38" s="143"/>
      <c r="Y38" s="143"/>
      <c r="Z38" s="143"/>
      <c r="AA38" s="143"/>
      <c r="AB38" s="143"/>
      <c r="AC38" s="143"/>
      <c r="AD38" s="143"/>
      <c r="AE38" s="143"/>
      <c r="AF38" s="143"/>
      <c r="AG38" s="143"/>
      <c r="AH38" s="143"/>
      <c r="AI38" s="143"/>
      <c r="AJ38" s="143"/>
      <c r="AK38" s="143"/>
      <c r="AL38" s="143"/>
      <c r="AM38" s="143"/>
      <c r="AN38" s="143"/>
      <c r="AO38" s="143"/>
      <c r="AP38" s="143"/>
      <c r="AQ38" s="143"/>
      <c r="AR38" s="143"/>
      <c r="AS38" s="143"/>
      <c r="AT38" s="143"/>
      <c r="AU38" s="143"/>
      <c r="AV38" s="143"/>
    </row>
    <row r="39" spans="1:48" outlineLevel="1" x14ac:dyDescent="0.2">
      <c r="A39" s="156">
        <v>14</v>
      </c>
      <c r="B39" s="157" t="s">
        <v>136</v>
      </c>
      <c r="C39" s="164" t="s">
        <v>137</v>
      </c>
      <c r="D39" s="158" t="s">
        <v>91</v>
      </c>
      <c r="E39" s="159">
        <v>10.89</v>
      </c>
      <c r="F39" s="148">
        <v>2.5249999999999999</v>
      </c>
      <c r="G39" s="148">
        <f>ROUND(E39*F39,2)</f>
        <v>27.5</v>
      </c>
      <c r="H39" s="148">
        <v>0</v>
      </c>
      <c r="I39" s="148">
        <f>ROUND(E39*H39,2)</f>
        <v>0</v>
      </c>
      <c r="J39" s="149">
        <v>0.48</v>
      </c>
      <c r="K39" s="149"/>
      <c r="L39" s="149" t="s">
        <v>92</v>
      </c>
      <c r="M39" s="149" t="s">
        <v>93</v>
      </c>
      <c r="N39" s="143"/>
      <c r="O39" s="143"/>
      <c r="P39" s="143"/>
      <c r="Q39" s="143"/>
      <c r="R39" s="143"/>
      <c r="S39" s="143"/>
      <c r="T39" s="143"/>
      <c r="U39" s="143" t="s">
        <v>94</v>
      </c>
      <c r="V39" s="143"/>
      <c r="W39" s="143"/>
      <c r="X39" s="143"/>
      <c r="Y39" s="143"/>
      <c r="Z39" s="143"/>
      <c r="AA39" s="143"/>
      <c r="AB39" s="143"/>
      <c r="AC39" s="143"/>
      <c r="AD39" s="143"/>
      <c r="AE39" s="143"/>
      <c r="AF39" s="143"/>
      <c r="AG39" s="143"/>
      <c r="AH39" s="143"/>
      <c r="AI39" s="143"/>
      <c r="AJ39" s="143"/>
      <c r="AK39" s="143"/>
      <c r="AL39" s="143"/>
      <c r="AM39" s="143"/>
      <c r="AN39" s="143"/>
      <c r="AO39" s="143"/>
      <c r="AP39" s="143"/>
      <c r="AQ39" s="143"/>
      <c r="AR39" s="143"/>
      <c r="AS39" s="143"/>
      <c r="AT39" s="143"/>
      <c r="AU39" s="143"/>
      <c r="AV39" s="143"/>
    </row>
    <row r="40" spans="1:48" outlineLevel="2" x14ac:dyDescent="0.2">
      <c r="A40" s="146"/>
      <c r="B40" s="147"/>
      <c r="C40" s="165" t="s">
        <v>138</v>
      </c>
      <c r="D40" s="150"/>
      <c r="E40" s="151">
        <v>10.89</v>
      </c>
      <c r="F40" s="148"/>
      <c r="G40" s="148"/>
      <c r="H40" s="148"/>
      <c r="I40" s="148"/>
      <c r="J40" s="149"/>
      <c r="K40" s="149"/>
      <c r="L40" s="149"/>
      <c r="M40" s="149"/>
      <c r="N40" s="143"/>
      <c r="O40" s="143"/>
      <c r="P40" s="143"/>
      <c r="Q40" s="143"/>
      <c r="R40" s="143"/>
      <c r="S40" s="143"/>
      <c r="T40" s="143"/>
      <c r="U40" s="143" t="s">
        <v>96</v>
      </c>
      <c r="V40" s="143">
        <v>0</v>
      </c>
      <c r="W40" s="143"/>
      <c r="X40" s="143"/>
      <c r="Y40" s="143"/>
      <c r="Z40" s="143"/>
      <c r="AA40" s="143"/>
      <c r="AB40" s="143"/>
      <c r="AC40" s="143"/>
      <c r="AD40" s="143"/>
      <c r="AE40" s="143"/>
      <c r="AF40" s="143"/>
      <c r="AG40" s="143"/>
      <c r="AH40" s="143"/>
      <c r="AI40" s="143"/>
      <c r="AJ40" s="143"/>
      <c r="AK40" s="143"/>
      <c r="AL40" s="143"/>
      <c r="AM40" s="143"/>
      <c r="AN40" s="143"/>
      <c r="AO40" s="143"/>
      <c r="AP40" s="143"/>
      <c r="AQ40" s="143"/>
      <c r="AR40" s="143"/>
      <c r="AS40" s="143"/>
      <c r="AT40" s="143"/>
      <c r="AU40" s="143"/>
      <c r="AV40" s="143"/>
    </row>
    <row r="41" spans="1:48" outlineLevel="1" x14ac:dyDescent="0.2">
      <c r="A41" s="156">
        <v>15</v>
      </c>
      <c r="B41" s="157" t="s">
        <v>139</v>
      </c>
      <c r="C41" s="164" t="s">
        <v>140</v>
      </c>
      <c r="D41" s="158" t="s">
        <v>118</v>
      </c>
      <c r="E41" s="159">
        <v>12.1</v>
      </c>
      <c r="F41" s="148">
        <v>3.9190000000000003E-2</v>
      </c>
      <c r="G41" s="148">
        <f>ROUND(E41*F41,2)</f>
        <v>0.47</v>
      </c>
      <c r="H41" s="148">
        <v>0</v>
      </c>
      <c r="I41" s="148">
        <f>ROUND(E41*H41,2)</f>
        <v>0</v>
      </c>
      <c r="J41" s="149">
        <v>1.6</v>
      </c>
      <c r="K41" s="149"/>
      <c r="L41" s="149" t="s">
        <v>92</v>
      </c>
      <c r="M41" s="149" t="s">
        <v>93</v>
      </c>
      <c r="N41" s="143"/>
      <c r="O41" s="143"/>
      <c r="P41" s="143"/>
      <c r="Q41" s="143"/>
      <c r="R41" s="143"/>
      <c r="S41" s="143"/>
      <c r="T41" s="143"/>
      <c r="U41" s="143" t="s">
        <v>94</v>
      </c>
      <c r="V41" s="143"/>
      <c r="W41" s="143"/>
      <c r="X41" s="143"/>
      <c r="Y41" s="143"/>
      <c r="Z41" s="143"/>
      <c r="AA41" s="143"/>
      <c r="AB41" s="143"/>
      <c r="AC41" s="143"/>
      <c r="AD41" s="143"/>
      <c r="AE41" s="143"/>
      <c r="AF41" s="143"/>
      <c r="AG41" s="143"/>
      <c r="AH41" s="143"/>
      <c r="AI41" s="143"/>
      <c r="AJ41" s="143"/>
      <c r="AK41" s="143"/>
      <c r="AL41" s="143"/>
      <c r="AM41" s="143"/>
      <c r="AN41" s="143"/>
      <c r="AO41" s="143"/>
      <c r="AP41" s="143"/>
      <c r="AQ41" s="143"/>
      <c r="AR41" s="143"/>
      <c r="AS41" s="143"/>
      <c r="AT41" s="143"/>
      <c r="AU41" s="143"/>
      <c r="AV41" s="143"/>
    </row>
    <row r="42" spans="1:48" outlineLevel="2" x14ac:dyDescent="0.2">
      <c r="A42" s="146"/>
      <c r="B42" s="147"/>
      <c r="C42" s="165" t="s">
        <v>141</v>
      </c>
      <c r="D42" s="150"/>
      <c r="E42" s="151">
        <v>12.1</v>
      </c>
      <c r="F42" s="148"/>
      <c r="G42" s="148"/>
      <c r="H42" s="148"/>
      <c r="I42" s="148"/>
      <c r="J42" s="149"/>
      <c r="K42" s="149"/>
      <c r="L42" s="149"/>
      <c r="M42" s="149"/>
      <c r="N42" s="143"/>
      <c r="O42" s="143"/>
      <c r="P42" s="143"/>
      <c r="Q42" s="143"/>
      <c r="R42" s="143"/>
      <c r="S42" s="143"/>
      <c r="T42" s="143"/>
      <c r="U42" s="143" t="s">
        <v>96</v>
      </c>
      <c r="V42" s="143">
        <v>0</v>
      </c>
      <c r="W42" s="143"/>
      <c r="X42" s="143"/>
      <c r="Y42" s="143"/>
      <c r="Z42" s="143"/>
      <c r="AA42" s="143"/>
      <c r="AB42" s="143"/>
      <c r="AC42" s="143"/>
      <c r="AD42" s="143"/>
      <c r="AE42" s="143"/>
      <c r="AF42" s="143"/>
      <c r="AG42" s="143"/>
      <c r="AH42" s="143"/>
      <c r="AI42" s="143"/>
      <c r="AJ42" s="143"/>
      <c r="AK42" s="143"/>
      <c r="AL42" s="143"/>
      <c r="AM42" s="143"/>
      <c r="AN42" s="143"/>
      <c r="AO42" s="143"/>
      <c r="AP42" s="143"/>
      <c r="AQ42" s="143"/>
      <c r="AR42" s="143"/>
      <c r="AS42" s="143"/>
      <c r="AT42" s="143"/>
      <c r="AU42" s="143"/>
      <c r="AV42" s="143"/>
    </row>
    <row r="43" spans="1:48" outlineLevel="1" x14ac:dyDescent="0.2">
      <c r="A43" s="160">
        <v>16</v>
      </c>
      <c r="B43" s="161" t="s">
        <v>142</v>
      </c>
      <c r="C43" s="166" t="s">
        <v>143</v>
      </c>
      <c r="D43" s="162" t="s">
        <v>118</v>
      </c>
      <c r="E43" s="163">
        <v>12.1</v>
      </c>
      <c r="F43" s="148">
        <v>0</v>
      </c>
      <c r="G43" s="148">
        <f>ROUND(E43*F43,2)</f>
        <v>0</v>
      </c>
      <c r="H43" s="148">
        <v>0</v>
      </c>
      <c r="I43" s="148">
        <f>ROUND(E43*H43,2)</f>
        <v>0</v>
      </c>
      <c r="J43" s="149">
        <v>0.32</v>
      </c>
      <c r="K43" s="149"/>
      <c r="L43" s="149" t="s">
        <v>92</v>
      </c>
      <c r="M43" s="149" t="s">
        <v>93</v>
      </c>
      <c r="N43" s="143"/>
      <c r="O43" s="143"/>
      <c r="P43" s="143"/>
      <c r="Q43" s="143"/>
      <c r="R43" s="143"/>
      <c r="S43" s="143"/>
      <c r="T43" s="143"/>
      <c r="U43" s="143" t="s">
        <v>94</v>
      </c>
      <c r="V43" s="143"/>
      <c r="W43" s="143"/>
      <c r="X43" s="143"/>
      <c r="Y43" s="143"/>
      <c r="Z43" s="143"/>
      <c r="AA43" s="143"/>
      <c r="AB43" s="143"/>
      <c r="AC43" s="143"/>
      <c r="AD43" s="143"/>
      <c r="AE43" s="143"/>
      <c r="AF43" s="143"/>
      <c r="AG43" s="143"/>
      <c r="AH43" s="143"/>
      <c r="AI43" s="143"/>
      <c r="AJ43" s="143"/>
      <c r="AK43" s="143"/>
      <c r="AL43" s="143"/>
      <c r="AM43" s="143"/>
      <c r="AN43" s="143"/>
      <c r="AO43" s="143"/>
      <c r="AP43" s="143"/>
      <c r="AQ43" s="143"/>
      <c r="AR43" s="143"/>
      <c r="AS43" s="143"/>
      <c r="AT43" s="143"/>
      <c r="AU43" s="143"/>
      <c r="AV43" s="143"/>
    </row>
    <row r="44" spans="1:48" outlineLevel="1" x14ac:dyDescent="0.2">
      <c r="A44" s="156">
        <v>17</v>
      </c>
      <c r="B44" s="157" t="s">
        <v>144</v>
      </c>
      <c r="C44" s="164" t="s">
        <v>145</v>
      </c>
      <c r="D44" s="158" t="s">
        <v>123</v>
      </c>
      <c r="E44" s="159">
        <v>2.2119</v>
      </c>
      <c r="F44" s="148">
        <v>1.0275300000000001</v>
      </c>
      <c r="G44" s="148">
        <f>ROUND(E44*F44,2)</f>
        <v>2.27</v>
      </c>
      <c r="H44" s="148">
        <v>0</v>
      </c>
      <c r="I44" s="148">
        <f>ROUND(E44*H44,2)</f>
        <v>0</v>
      </c>
      <c r="J44" s="149">
        <v>23.530999999999999</v>
      </c>
      <c r="K44" s="149"/>
      <c r="L44" s="149" t="s">
        <v>92</v>
      </c>
      <c r="M44" s="149" t="s">
        <v>93</v>
      </c>
      <c r="N44" s="143"/>
      <c r="O44" s="143"/>
      <c r="P44" s="143"/>
      <c r="Q44" s="143"/>
      <c r="R44" s="143"/>
      <c r="S44" s="143"/>
      <c r="T44" s="143"/>
      <c r="U44" s="143" t="s">
        <v>94</v>
      </c>
      <c r="V44" s="143"/>
      <c r="W44" s="143"/>
      <c r="X44" s="143"/>
      <c r="Y44" s="143"/>
      <c r="Z44" s="143"/>
      <c r="AA44" s="143"/>
      <c r="AB44" s="143"/>
      <c r="AC44" s="143"/>
      <c r="AD44" s="143"/>
      <c r="AE44" s="143"/>
      <c r="AF44" s="143"/>
      <c r="AG44" s="143"/>
      <c r="AH44" s="143"/>
      <c r="AI44" s="143"/>
      <c r="AJ44" s="143"/>
      <c r="AK44" s="143"/>
      <c r="AL44" s="143"/>
      <c r="AM44" s="143"/>
      <c r="AN44" s="143"/>
      <c r="AO44" s="143"/>
      <c r="AP44" s="143"/>
      <c r="AQ44" s="143"/>
      <c r="AR44" s="143"/>
      <c r="AS44" s="143"/>
      <c r="AT44" s="143"/>
      <c r="AU44" s="143"/>
      <c r="AV44" s="143"/>
    </row>
    <row r="45" spans="1:48" outlineLevel="2" x14ac:dyDescent="0.2">
      <c r="A45" s="146"/>
      <c r="B45" s="147"/>
      <c r="C45" s="165" t="s">
        <v>146</v>
      </c>
      <c r="D45" s="150"/>
      <c r="E45" s="151">
        <v>2.2119</v>
      </c>
      <c r="F45" s="148"/>
      <c r="G45" s="148"/>
      <c r="H45" s="148"/>
      <c r="I45" s="148"/>
      <c r="J45" s="149"/>
      <c r="K45" s="149"/>
      <c r="L45" s="149"/>
      <c r="M45" s="149"/>
      <c r="N45" s="143"/>
      <c r="O45" s="143"/>
      <c r="P45" s="143"/>
      <c r="Q45" s="143"/>
      <c r="R45" s="143"/>
      <c r="S45" s="143"/>
      <c r="T45" s="143"/>
      <c r="U45" s="143" t="s">
        <v>96</v>
      </c>
      <c r="V45" s="143">
        <v>0</v>
      </c>
      <c r="W45" s="143"/>
      <c r="X45" s="143"/>
      <c r="Y45" s="143"/>
      <c r="Z45" s="143"/>
      <c r="AA45" s="143"/>
      <c r="AB45" s="143"/>
      <c r="AC45" s="143"/>
      <c r="AD45" s="143"/>
      <c r="AE45" s="143"/>
      <c r="AF45" s="143"/>
      <c r="AG45" s="143"/>
      <c r="AH45" s="143"/>
      <c r="AI45" s="143"/>
      <c r="AJ45" s="143"/>
      <c r="AK45" s="143"/>
      <c r="AL45" s="143"/>
      <c r="AM45" s="143"/>
      <c r="AN45" s="143"/>
      <c r="AO45" s="143"/>
      <c r="AP45" s="143"/>
      <c r="AQ45" s="143"/>
      <c r="AR45" s="143"/>
      <c r="AS45" s="143"/>
      <c r="AT45" s="143"/>
      <c r="AU45" s="143"/>
      <c r="AV45" s="143"/>
    </row>
    <row r="46" spans="1:48" outlineLevel="1" x14ac:dyDescent="0.2">
      <c r="A46" s="156">
        <v>18</v>
      </c>
      <c r="B46" s="157" t="s">
        <v>147</v>
      </c>
      <c r="C46" s="164" t="s">
        <v>148</v>
      </c>
      <c r="D46" s="158" t="s">
        <v>118</v>
      </c>
      <c r="E46" s="159">
        <v>52.332500000000003</v>
      </c>
      <c r="F46" s="148">
        <v>0.70499999999999996</v>
      </c>
      <c r="G46" s="148">
        <f>ROUND(E46*F46,2)</f>
        <v>36.89</v>
      </c>
      <c r="H46" s="148">
        <v>0</v>
      </c>
      <c r="I46" s="148">
        <f>ROUND(E46*H46,2)</f>
        <v>0</v>
      </c>
      <c r="J46" s="149">
        <v>1.1000000000000001</v>
      </c>
      <c r="K46" s="149"/>
      <c r="L46" s="149" t="s">
        <v>92</v>
      </c>
      <c r="M46" s="149" t="s">
        <v>93</v>
      </c>
      <c r="N46" s="143"/>
      <c r="O46" s="143"/>
      <c r="P46" s="143"/>
      <c r="Q46" s="143"/>
      <c r="R46" s="143"/>
      <c r="S46" s="143"/>
      <c r="T46" s="143"/>
      <c r="U46" s="143" t="s">
        <v>94</v>
      </c>
      <c r="V46" s="143"/>
      <c r="W46" s="143"/>
      <c r="X46" s="143"/>
      <c r="Y46" s="143"/>
      <c r="Z46" s="143"/>
      <c r="AA46" s="143"/>
      <c r="AB46" s="143"/>
      <c r="AC46" s="143"/>
      <c r="AD46" s="143"/>
      <c r="AE46" s="143"/>
      <c r="AF46" s="143"/>
      <c r="AG46" s="143"/>
      <c r="AH46" s="143"/>
      <c r="AI46" s="143"/>
      <c r="AJ46" s="143"/>
      <c r="AK46" s="143"/>
      <c r="AL46" s="143"/>
      <c r="AM46" s="143"/>
      <c r="AN46" s="143"/>
      <c r="AO46" s="143"/>
      <c r="AP46" s="143"/>
      <c r="AQ46" s="143"/>
      <c r="AR46" s="143"/>
      <c r="AS46" s="143"/>
      <c r="AT46" s="143"/>
      <c r="AU46" s="143"/>
      <c r="AV46" s="143"/>
    </row>
    <row r="47" spans="1:48" outlineLevel="2" x14ac:dyDescent="0.2">
      <c r="A47" s="146"/>
      <c r="B47" s="147"/>
      <c r="C47" s="167" t="s">
        <v>149</v>
      </c>
      <c r="D47" s="152"/>
      <c r="E47" s="153"/>
      <c r="F47" s="148"/>
      <c r="G47" s="148"/>
      <c r="H47" s="148"/>
      <c r="I47" s="148"/>
      <c r="J47" s="149"/>
      <c r="K47" s="149"/>
      <c r="L47" s="149"/>
      <c r="M47" s="149"/>
      <c r="N47" s="143"/>
      <c r="O47" s="143"/>
      <c r="P47" s="143"/>
      <c r="Q47" s="143"/>
      <c r="R47" s="143"/>
      <c r="S47" s="143"/>
      <c r="T47" s="143"/>
      <c r="U47" s="143" t="s">
        <v>96</v>
      </c>
      <c r="V47" s="143"/>
      <c r="W47" s="143"/>
      <c r="X47" s="143"/>
      <c r="Y47" s="143"/>
      <c r="Z47" s="143"/>
      <c r="AA47" s="143"/>
      <c r="AB47" s="143"/>
      <c r="AC47" s="143"/>
      <c r="AD47" s="143"/>
      <c r="AE47" s="143"/>
      <c r="AF47" s="143"/>
      <c r="AG47" s="143"/>
      <c r="AH47" s="143"/>
      <c r="AI47" s="143"/>
      <c r="AJ47" s="143"/>
      <c r="AK47" s="143"/>
      <c r="AL47" s="143"/>
      <c r="AM47" s="143"/>
      <c r="AN47" s="143"/>
      <c r="AO47" s="143"/>
      <c r="AP47" s="143"/>
      <c r="AQ47" s="143"/>
      <c r="AR47" s="143"/>
      <c r="AS47" s="143"/>
      <c r="AT47" s="143"/>
      <c r="AU47" s="143"/>
      <c r="AV47" s="143"/>
    </row>
    <row r="48" spans="1:48" outlineLevel="3" x14ac:dyDescent="0.2">
      <c r="A48" s="146"/>
      <c r="B48" s="147"/>
      <c r="C48" s="168" t="s">
        <v>150</v>
      </c>
      <c r="D48" s="152"/>
      <c r="E48" s="153">
        <v>21.25</v>
      </c>
      <c r="F48" s="148"/>
      <c r="G48" s="148"/>
      <c r="H48" s="148"/>
      <c r="I48" s="148"/>
      <c r="J48" s="149"/>
      <c r="K48" s="149"/>
      <c r="L48" s="149"/>
      <c r="M48" s="149"/>
      <c r="N48" s="143"/>
      <c r="O48" s="143"/>
      <c r="P48" s="143"/>
      <c r="Q48" s="143"/>
      <c r="R48" s="143"/>
      <c r="S48" s="143"/>
      <c r="T48" s="143"/>
      <c r="U48" s="143" t="s">
        <v>96</v>
      </c>
      <c r="V48" s="143">
        <v>2</v>
      </c>
      <c r="W48" s="143"/>
      <c r="X48" s="143"/>
      <c r="Y48" s="143"/>
      <c r="Z48" s="143"/>
      <c r="AA48" s="143"/>
      <c r="AB48" s="143"/>
      <c r="AC48" s="143"/>
      <c r="AD48" s="143"/>
      <c r="AE48" s="143"/>
      <c r="AF48" s="143"/>
      <c r="AG48" s="143"/>
      <c r="AH48" s="143"/>
      <c r="AI48" s="143"/>
      <c r="AJ48" s="143"/>
      <c r="AK48" s="143"/>
      <c r="AL48" s="143"/>
      <c r="AM48" s="143"/>
      <c r="AN48" s="143"/>
      <c r="AO48" s="143"/>
      <c r="AP48" s="143"/>
      <c r="AQ48" s="143"/>
      <c r="AR48" s="143"/>
      <c r="AS48" s="143"/>
      <c r="AT48" s="143"/>
      <c r="AU48" s="143"/>
      <c r="AV48" s="143"/>
    </row>
    <row r="49" spans="1:48" outlineLevel="3" x14ac:dyDescent="0.2">
      <c r="A49" s="146"/>
      <c r="B49" s="147"/>
      <c r="C49" s="168" t="s">
        <v>151</v>
      </c>
      <c r="D49" s="152"/>
      <c r="E49" s="153">
        <v>26.324999999999999</v>
      </c>
      <c r="F49" s="148"/>
      <c r="G49" s="148"/>
      <c r="H49" s="148"/>
      <c r="I49" s="148"/>
      <c r="J49" s="149"/>
      <c r="K49" s="149"/>
      <c r="L49" s="149"/>
      <c r="M49" s="149"/>
      <c r="N49" s="143"/>
      <c r="O49" s="143"/>
      <c r="P49" s="143"/>
      <c r="Q49" s="143"/>
      <c r="R49" s="143"/>
      <c r="S49" s="143"/>
      <c r="T49" s="143"/>
      <c r="U49" s="143" t="s">
        <v>96</v>
      </c>
      <c r="V49" s="143">
        <v>2</v>
      </c>
      <c r="W49" s="143"/>
      <c r="X49" s="143"/>
      <c r="Y49" s="143"/>
      <c r="Z49" s="143"/>
      <c r="AA49" s="143"/>
      <c r="AB49" s="143"/>
      <c r="AC49" s="143"/>
      <c r="AD49" s="143"/>
      <c r="AE49" s="143"/>
      <c r="AF49" s="143"/>
      <c r="AG49" s="143"/>
      <c r="AH49" s="143"/>
      <c r="AI49" s="143"/>
      <c r="AJ49" s="143"/>
      <c r="AK49" s="143"/>
      <c r="AL49" s="143"/>
      <c r="AM49" s="143"/>
      <c r="AN49" s="143"/>
      <c r="AO49" s="143"/>
      <c r="AP49" s="143"/>
      <c r="AQ49" s="143"/>
      <c r="AR49" s="143"/>
      <c r="AS49" s="143"/>
      <c r="AT49" s="143"/>
      <c r="AU49" s="143"/>
      <c r="AV49" s="143"/>
    </row>
    <row r="50" spans="1:48" outlineLevel="3" x14ac:dyDescent="0.2">
      <c r="A50" s="146"/>
      <c r="B50" s="147"/>
      <c r="C50" s="167" t="s">
        <v>152</v>
      </c>
      <c r="D50" s="152"/>
      <c r="E50" s="153"/>
      <c r="F50" s="148"/>
      <c r="G50" s="148"/>
      <c r="H50" s="148"/>
      <c r="I50" s="148"/>
      <c r="J50" s="149"/>
      <c r="K50" s="149"/>
      <c r="L50" s="149"/>
      <c r="M50" s="149"/>
      <c r="N50" s="143"/>
      <c r="O50" s="143"/>
      <c r="P50" s="143"/>
      <c r="Q50" s="143"/>
      <c r="R50" s="143"/>
      <c r="S50" s="143"/>
      <c r="T50" s="143"/>
      <c r="U50" s="143" t="s">
        <v>96</v>
      </c>
      <c r="V50" s="143"/>
      <c r="W50" s="143"/>
      <c r="X50" s="143"/>
      <c r="Y50" s="143"/>
      <c r="Z50" s="143"/>
      <c r="AA50" s="143"/>
      <c r="AB50" s="143"/>
      <c r="AC50" s="143"/>
      <c r="AD50" s="143"/>
      <c r="AE50" s="143"/>
      <c r="AF50" s="143"/>
      <c r="AG50" s="143"/>
      <c r="AH50" s="143"/>
      <c r="AI50" s="143"/>
      <c r="AJ50" s="143"/>
      <c r="AK50" s="143"/>
      <c r="AL50" s="143"/>
      <c r="AM50" s="143"/>
      <c r="AN50" s="143"/>
      <c r="AO50" s="143"/>
      <c r="AP50" s="143"/>
      <c r="AQ50" s="143"/>
      <c r="AR50" s="143"/>
      <c r="AS50" s="143"/>
      <c r="AT50" s="143"/>
      <c r="AU50" s="143"/>
      <c r="AV50" s="143"/>
    </row>
    <row r="51" spans="1:48" outlineLevel="3" x14ac:dyDescent="0.2">
      <c r="A51" s="146"/>
      <c r="B51" s="147"/>
      <c r="C51" s="165" t="s">
        <v>153</v>
      </c>
      <c r="D51" s="150"/>
      <c r="E51" s="151">
        <v>52.332500000000003</v>
      </c>
      <c r="F51" s="148"/>
      <c r="G51" s="148"/>
      <c r="H51" s="148"/>
      <c r="I51" s="148"/>
      <c r="J51" s="149"/>
      <c r="K51" s="149"/>
      <c r="L51" s="149"/>
      <c r="M51" s="149"/>
      <c r="N51" s="143"/>
      <c r="O51" s="143"/>
      <c r="P51" s="143"/>
      <c r="Q51" s="143"/>
      <c r="R51" s="143"/>
      <c r="S51" s="143"/>
      <c r="T51" s="143"/>
      <c r="U51" s="143" t="s">
        <v>96</v>
      </c>
      <c r="V51" s="143">
        <v>0</v>
      </c>
      <c r="W51" s="143"/>
      <c r="X51" s="143"/>
      <c r="Y51" s="143"/>
      <c r="Z51" s="143"/>
      <c r="AA51" s="143"/>
      <c r="AB51" s="143"/>
      <c r="AC51" s="143"/>
      <c r="AD51" s="143"/>
      <c r="AE51" s="143"/>
      <c r="AF51" s="143"/>
      <c r="AG51" s="143"/>
      <c r="AH51" s="143"/>
      <c r="AI51" s="143"/>
      <c r="AJ51" s="143"/>
      <c r="AK51" s="143"/>
      <c r="AL51" s="143"/>
      <c r="AM51" s="143"/>
      <c r="AN51" s="143"/>
      <c r="AO51" s="143"/>
      <c r="AP51" s="143"/>
      <c r="AQ51" s="143"/>
      <c r="AR51" s="143"/>
      <c r="AS51" s="143"/>
      <c r="AT51" s="143"/>
      <c r="AU51" s="143"/>
      <c r="AV51" s="143"/>
    </row>
    <row r="52" spans="1:48" outlineLevel="1" x14ac:dyDescent="0.2">
      <c r="A52" s="156">
        <v>19</v>
      </c>
      <c r="B52" s="157" t="s">
        <v>154</v>
      </c>
      <c r="C52" s="164" t="s">
        <v>155</v>
      </c>
      <c r="D52" s="158" t="s">
        <v>91</v>
      </c>
      <c r="E52" s="159">
        <v>6.6192000000000002</v>
      </c>
      <c r="F52" s="148">
        <v>2.5249999999999999</v>
      </c>
      <c r="G52" s="148">
        <f>ROUND(E52*F52,2)</f>
        <v>16.71</v>
      </c>
      <c r="H52" s="148">
        <v>0</v>
      </c>
      <c r="I52" s="148">
        <f>ROUND(E52*H52,2)</f>
        <v>0</v>
      </c>
      <c r="J52" s="149">
        <v>0.47699999999999998</v>
      </c>
      <c r="K52" s="149"/>
      <c r="L52" s="149" t="s">
        <v>92</v>
      </c>
      <c r="M52" s="149" t="s">
        <v>93</v>
      </c>
      <c r="N52" s="143"/>
      <c r="O52" s="143"/>
      <c r="P52" s="143"/>
      <c r="Q52" s="143"/>
      <c r="R52" s="143"/>
      <c r="S52" s="143"/>
      <c r="T52" s="143"/>
      <c r="U52" s="143" t="s">
        <v>94</v>
      </c>
      <c r="V52" s="143"/>
      <c r="W52" s="143"/>
      <c r="X52" s="143"/>
      <c r="Y52" s="143"/>
      <c r="Z52" s="143"/>
      <c r="AA52" s="143"/>
      <c r="AB52" s="143"/>
      <c r="AC52" s="143"/>
      <c r="AD52" s="143"/>
      <c r="AE52" s="143"/>
      <c r="AF52" s="143"/>
      <c r="AG52" s="143"/>
      <c r="AH52" s="143"/>
      <c r="AI52" s="143"/>
      <c r="AJ52" s="143"/>
      <c r="AK52" s="143"/>
      <c r="AL52" s="143"/>
      <c r="AM52" s="143"/>
      <c r="AN52" s="143"/>
      <c r="AO52" s="143"/>
      <c r="AP52" s="143"/>
      <c r="AQ52" s="143"/>
      <c r="AR52" s="143"/>
      <c r="AS52" s="143"/>
      <c r="AT52" s="143"/>
      <c r="AU52" s="143"/>
      <c r="AV52" s="143"/>
    </row>
    <row r="53" spans="1:48" outlineLevel="2" x14ac:dyDescent="0.2">
      <c r="A53" s="146"/>
      <c r="B53" s="147"/>
      <c r="C53" s="165" t="s">
        <v>156</v>
      </c>
      <c r="D53" s="150"/>
      <c r="E53" s="151">
        <v>4.9032</v>
      </c>
      <c r="F53" s="148"/>
      <c r="G53" s="148"/>
      <c r="H53" s="148"/>
      <c r="I53" s="148"/>
      <c r="J53" s="149"/>
      <c r="K53" s="149"/>
      <c r="L53" s="149"/>
      <c r="M53" s="149"/>
      <c r="N53" s="143"/>
      <c r="O53" s="143"/>
      <c r="P53" s="143"/>
      <c r="Q53" s="143"/>
      <c r="R53" s="143"/>
      <c r="S53" s="143"/>
      <c r="T53" s="143"/>
      <c r="U53" s="143" t="s">
        <v>96</v>
      </c>
      <c r="V53" s="143">
        <v>0</v>
      </c>
      <c r="W53" s="143"/>
      <c r="X53" s="143"/>
      <c r="Y53" s="143"/>
      <c r="Z53" s="143"/>
      <c r="AA53" s="143"/>
      <c r="AB53" s="143"/>
      <c r="AC53" s="143"/>
      <c r="AD53" s="143"/>
      <c r="AE53" s="143"/>
      <c r="AF53" s="143"/>
      <c r="AG53" s="143"/>
      <c r="AH53" s="143"/>
      <c r="AI53" s="143"/>
      <c r="AJ53" s="143"/>
      <c r="AK53" s="143"/>
      <c r="AL53" s="143"/>
      <c r="AM53" s="143"/>
      <c r="AN53" s="143"/>
      <c r="AO53" s="143"/>
      <c r="AP53" s="143"/>
      <c r="AQ53" s="143"/>
      <c r="AR53" s="143"/>
      <c r="AS53" s="143"/>
      <c r="AT53" s="143"/>
      <c r="AU53" s="143"/>
      <c r="AV53" s="143"/>
    </row>
    <row r="54" spans="1:48" outlineLevel="3" x14ac:dyDescent="0.2">
      <c r="A54" s="146"/>
      <c r="B54" s="147"/>
      <c r="C54" s="165" t="s">
        <v>157</v>
      </c>
      <c r="D54" s="150"/>
      <c r="E54" s="151">
        <v>1.716</v>
      </c>
      <c r="F54" s="148"/>
      <c r="G54" s="148"/>
      <c r="H54" s="148"/>
      <c r="I54" s="148"/>
      <c r="J54" s="149"/>
      <c r="K54" s="149"/>
      <c r="L54" s="149"/>
      <c r="M54" s="149"/>
      <c r="N54" s="143"/>
      <c r="O54" s="143"/>
      <c r="P54" s="143"/>
      <c r="Q54" s="143"/>
      <c r="R54" s="143"/>
      <c r="S54" s="143"/>
      <c r="T54" s="143"/>
      <c r="U54" s="143" t="s">
        <v>96</v>
      </c>
      <c r="V54" s="143">
        <v>0</v>
      </c>
      <c r="W54" s="143"/>
      <c r="X54" s="143"/>
      <c r="Y54" s="143"/>
      <c r="Z54" s="143"/>
      <c r="AA54" s="143"/>
      <c r="AB54" s="143"/>
      <c r="AC54" s="143"/>
      <c r="AD54" s="143"/>
      <c r="AE54" s="143"/>
      <c r="AF54" s="143"/>
      <c r="AG54" s="143"/>
      <c r="AH54" s="143"/>
      <c r="AI54" s="143"/>
      <c r="AJ54" s="143"/>
      <c r="AK54" s="143"/>
      <c r="AL54" s="143"/>
      <c r="AM54" s="143"/>
      <c r="AN54" s="143"/>
      <c r="AO54" s="143"/>
      <c r="AP54" s="143"/>
      <c r="AQ54" s="143"/>
      <c r="AR54" s="143"/>
      <c r="AS54" s="143"/>
      <c r="AT54" s="143"/>
      <c r="AU54" s="143"/>
      <c r="AV54" s="143"/>
    </row>
    <row r="55" spans="1:48" outlineLevel="1" x14ac:dyDescent="0.2">
      <c r="A55" s="156">
        <v>20</v>
      </c>
      <c r="B55" s="157" t="s">
        <v>158</v>
      </c>
      <c r="C55" s="164" t="s">
        <v>159</v>
      </c>
      <c r="D55" s="158" t="s">
        <v>118</v>
      </c>
      <c r="E55" s="159">
        <v>10.896000000000001</v>
      </c>
      <c r="F55" s="148">
        <v>3.9149999999999997E-2</v>
      </c>
      <c r="G55" s="148">
        <f>ROUND(E55*F55,2)</f>
        <v>0.43</v>
      </c>
      <c r="H55" s="148">
        <v>0</v>
      </c>
      <c r="I55" s="148">
        <f>ROUND(E55*H55,2)</f>
        <v>0</v>
      </c>
      <c r="J55" s="149">
        <v>1.05</v>
      </c>
      <c r="K55" s="149"/>
      <c r="L55" s="149" t="s">
        <v>92</v>
      </c>
      <c r="M55" s="149" t="s">
        <v>93</v>
      </c>
      <c r="N55" s="143"/>
      <c r="O55" s="143"/>
      <c r="P55" s="143"/>
      <c r="Q55" s="143"/>
      <c r="R55" s="143"/>
      <c r="S55" s="143"/>
      <c r="T55" s="143"/>
      <c r="U55" s="143" t="s">
        <v>94</v>
      </c>
      <c r="V55" s="143"/>
      <c r="W55" s="143"/>
      <c r="X55" s="143"/>
      <c r="Y55" s="143"/>
      <c r="Z55" s="143"/>
      <c r="AA55" s="143"/>
      <c r="AB55" s="143"/>
      <c r="AC55" s="143"/>
      <c r="AD55" s="143"/>
      <c r="AE55" s="143"/>
      <c r="AF55" s="143"/>
      <c r="AG55" s="143"/>
      <c r="AH55" s="143"/>
      <c r="AI55" s="143"/>
      <c r="AJ55" s="143"/>
      <c r="AK55" s="143"/>
      <c r="AL55" s="143"/>
      <c r="AM55" s="143"/>
      <c r="AN55" s="143"/>
      <c r="AO55" s="143"/>
      <c r="AP55" s="143"/>
      <c r="AQ55" s="143"/>
      <c r="AR55" s="143"/>
      <c r="AS55" s="143"/>
      <c r="AT55" s="143"/>
      <c r="AU55" s="143"/>
      <c r="AV55" s="143"/>
    </row>
    <row r="56" spans="1:48" outlineLevel="2" x14ac:dyDescent="0.2">
      <c r="A56" s="146"/>
      <c r="B56" s="147"/>
      <c r="C56" s="165" t="s">
        <v>160</v>
      </c>
      <c r="D56" s="150"/>
      <c r="E56" s="151">
        <v>10.896000000000001</v>
      </c>
      <c r="F56" s="148"/>
      <c r="G56" s="148"/>
      <c r="H56" s="148"/>
      <c r="I56" s="148"/>
      <c r="J56" s="149"/>
      <c r="K56" s="149"/>
      <c r="L56" s="149"/>
      <c r="M56" s="149"/>
      <c r="N56" s="143"/>
      <c r="O56" s="143"/>
      <c r="P56" s="143"/>
      <c r="Q56" s="143"/>
      <c r="R56" s="143"/>
      <c r="S56" s="143"/>
      <c r="T56" s="143"/>
      <c r="U56" s="143" t="s">
        <v>96</v>
      </c>
      <c r="V56" s="143">
        <v>0</v>
      </c>
      <c r="W56" s="143"/>
      <c r="X56" s="143"/>
      <c r="Y56" s="143"/>
      <c r="Z56" s="143"/>
      <c r="AA56" s="143"/>
      <c r="AB56" s="143"/>
      <c r="AC56" s="143"/>
      <c r="AD56" s="143"/>
      <c r="AE56" s="143"/>
      <c r="AF56" s="143"/>
      <c r="AG56" s="143"/>
      <c r="AH56" s="143"/>
      <c r="AI56" s="143"/>
      <c r="AJ56" s="143"/>
      <c r="AK56" s="143"/>
      <c r="AL56" s="143"/>
      <c r="AM56" s="143"/>
      <c r="AN56" s="143"/>
      <c r="AO56" s="143"/>
      <c r="AP56" s="143"/>
      <c r="AQ56" s="143"/>
      <c r="AR56" s="143"/>
      <c r="AS56" s="143"/>
      <c r="AT56" s="143"/>
      <c r="AU56" s="143"/>
      <c r="AV56" s="143"/>
    </row>
    <row r="57" spans="1:48" outlineLevel="1" x14ac:dyDescent="0.2">
      <c r="A57" s="160">
        <v>21</v>
      </c>
      <c r="B57" s="161" t="s">
        <v>161</v>
      </c>
      <c r="C57" s="166" t="s">
        <v>162</v>
      </c>
      <c r="D57" s="162" t="s">
        <v>118</v>
      </c>
      <c r="E57" s="163">
        <v>10.896000000000001</v>
      </c>
      <c r="F57" s="148">
        <v>0</v>
      </c>
      <c r="G57" s="148">
        <f>ROUND(E57*F57,2)</f>
        <v>0</v>
      </c>
      <c r="H57" s="148">
        <v>0</v>
      </c>
      <c r="I57" s="148">
        <f>ROUND(E57*H57,2)</f>
        <v>0</v>
      </c>
      <c r="J57" s="149">
        <v>0.32</v>
      </c>
      <c r="K57" s="149"/>
      <c r="L57" s="149" t="s">
        <v>92</v>
      </c>
      <c r="M57" s="149" t="s">
        <v>93</v>
      </c>
      <c r="N57" s="143"/>
      <c r="O57" s="143"/>
      <c r="P57" s="143"/>
      <c r="Q57" s="143"/>
      <c r="R57" s="143"/>
      <c r="S57" s="143"/>
      <c r="T57" s="143"/>
      <c r="U57" s="143" t="s">
        <v>94</v>
      </c>
      <c r="V57" s="143"/>
      <c r="W57" s="143"/>
      <c r="X57" s="143"/>
      <c r="Y57" s="143"/>
      <c r="Z57" s="143"/>
      <c r="AA57" s="143"/>
      <c r="AB57" s="143"/>
      <c r="AC57" s="143"/>
      <c r="AD57" s="143"/>
      <c r="AE57" s="143"/>
      <c r="AF57" s="143"/>
      <c r="AG57" s="143"/>
      <c r="AH57" s="143"/>
      <c r="AI57" s="143"/>
      <c r="AJ57" s="143"/>
      <c r="AK57" s="143"/>
      <c r="AL57" s="143"/>
      <c r="AM57" s="143"/>
      <c r="AN57" s="143"/>
      <c r="AO57" s="143"/>
      <c r="AP57" s="143"/>
      <c r="AQ57" s="143"/>
      <c r="AR57" s="143"/>
      <c r="AS57" s="143"/>
      <c r="AT57" s="143"/>
      <c r="AU57" s="143"/>
      <c r="AV57" s="143"/>
    </row>
    <row r="58" spans="1:48" outlineLevel="1" x14ac:dyDescent="0.2">
      <c r="A58" s="156">
        <v>22</v>
      </c>
      <c r="B58" s="157" t="s">
        <v>163</v>
      </c>
      <c r="C58" s="164" t="s">
        <v>164</v>
      </c>
      <c r="D58" s="158" t="s">
        <v>91</v>
      </c>
      <c r="E58" s="159">
        <v>8.9600000000000009</v>
      </c>
      <c r="F58" s="148">
        <v>2.5249999999999999</v>
      </c>
      <c r="G58" s="148">
        <f>ROUND(E58*F58,2)</f>
        <v>22.62</v>
      </c>
      <c r="H58" s="148">
        <v>0</v>
      </c>
      <c r="I58" s="148">
        <f>ROUND(E58*H58,2)</f>
        <v>0</v>
      </c>
      <c r="J58" s="149">
        <v>1.3029999999999999</v>
      </c>
      <c r="K58" s="149"/>
      <c r="L58" s="149" t="s">
        <v>92</v>
      </c>
      <c r="M58" s="149" t="s">
        <v>93</v>
      </c>
      <c r="N58" s="143"/>
      <c r="O58" s="143"/>
      <c r="P58" s="143"/>
      <c r="Q58" s="143"/>
      <c r="R58" s="143"/>
      <c r="S58" s="143"/>
      <c r="T58" s="143"/>
      <c r="U58" s="143" t="s">
        <v>94</v>
      </c>
      <c r="V58" s="143"/>
      <c r="W58" s="143"/>
      <c r="X58" s="143"/>
      <c r="Y58" s="143"/>
      <c r="Z58" s="143"/>
      <c r="AA58" s="143"/>
      <c r="AB58" s="143"/>
      <c r="AC58" s="143"/>
      <c r="AD58" s="143"/>
      <c r="AE58" s="143"/>
      <c r="AF58" s="143"/>
      <c r="AG58" s="143"/>
      <c r="AH58" s="143"/>
      <c r="AI58" s="143"/>
      <c r="AJ58" s="143"/>
      <c r="AK58" s="143"/>
      <c r="AL58" s="143"/>
      <c r="AM58" s="143"/>
      <c r="AN58" s="143"/>
      <c r="AO58" s="143"/>
      <c r="AP58" s="143"/>
      <c r="AQ58" s="143"/>
      <c r="AR58" s="143"/>
      <c r="AS58" s="143"/>
      <c r="AT58" s="143"/>
      <c r="AU58" s="143"/>
      <c r="AV58" s="143"/>
    </row>
    <row r="59" spans="1:48" outlineLevel="2" x14ac:dyDescent="0.2">
      <c r="A59" s="146"/>
      <c r="B59" s="147"/>
      <c r="C59" s="165" t="s">
        <v>165</v>
      </c>
      <c r="D59" s="150"/>
      <c r="E59" s="151">
        <v>8.9600000000000009</v>
      </c>
      <c r="F59" s="148"/>
      <c r="G59" s="148"/>
      <c r="H59" s="148"/>
      <c r="I59" s="148"/>
      <c r="J59" s="149"/>
      <c r="K59" s="149"/>
      <c r="L59" s="149"/>
      <c r="M59" s="149"/>
      <c r="N59" s="143"/>
      <c r="O59" s="143"/>
      <c r="P59" s="143"/>
      <c r="Q59" s="143"/>
      <c r="R59" s="143"/>
      <c r="S59" s="143"/>
      <c r="T59" s="143"/>
      <c r="U59" s="143" t="s">
        <v>96</v>
      </c>
      <c r="V59" s="143">
        <v>0</v>
      </c>
      <c r="W59" s="143"/>
      <c r="X59" s="143"/>
      <c r="Y59" s="143"/>
      <c r="Z59" s="143"/>
      <c r="AA59" s="143"/>
      <c r="AB59" s="143"/>
      <c r="AC59" s="143"/>
      <c r="AD59" s="143"/>
      <c r="AE59" s="143"/>
      <c r="AF59" s="143"/>
      <c r="AG59" s="143"/>
      <c r="AH59" s="143"/>
      <c r="AI59" s="143"/>
      <c r="AJ59" s="143"/>
      <c r="AK59" s="143"/>
      <c r="AL59" s="143"/>
      <c r="AM59" s="143"/>
      <c r="AN59" s="143"/>
      <c r="AO59" s="143"/>
      <c r="AP59" s="143"/>
      <c r="AQ59" s="143"/>
      <c r="AR59" s="143"/>
      <c r="AS59" s="143"/>
      <c r="AT59" s="143"/>
      <c r="AU59" s="143"/>
      <c r="AV59" s="143"/>
    </row>
    <row r="60" spans="1:48" outlineLevel="1" x14ac:dyDescent="0.2">
      <c r="A60" s="160">
        <v>23</v>
      </c>
      <c r="B60" s="161" t="s">
        <v>166</v>
      </c>
      <c r="C60" s="166" t="s">
        <v>167</v>
      </c>
      <c r="D60" s="162" t="s">
        <v>132</v>
      </c>
      <c r="E60" s="163">
        <v>3</v>
      </c>
      <c r="F60" s="148">
        <v>1.25E-3</v>
      </c>
      <c r="G60" s="148">
        <f>ROUND(E60*F60,2)</f>
        <v>0</v>
      </c>
      <c r="H60" s="148">
        <v>0</v>
      </c>
      <c r="I60" s="148">
        <f>ROUND(E60*H60,2)</f>
        <v>0</v>
      </c>
      <c r="J60" s="149">
        <v>0</v>
      </c>
      <c r="K60" s="149"/>
      <c r="L60" s="149" t="s">
        <v>124</v>
      </c>
      <c r="M60" s="149" t="s">
        <v>93</v>
      </c>
      <c r="N60" s="143"/>
      <c r="O60" s="143"/>
      <c r="P60" s="143"/>
      <c r="Q60" s="143"/>
      <c r="R60" s="143"/>
      <c r="S60" s="143"/>
      <c r="T60" s="143"/>
      <c r="U60" s="143" t="s">
        <v>125</v>
      </c>
      <c r="V60" s="143"/>
      <c r="W60" s="143"/>
      <c r="X60" s="143"/>
      <c r="Y60" s="143"/>
      <c r="Z60" s="143"/>
      <c r="AA60" s="143"/>
      <c r="AB60" s="143"/>
      <c r="AC60" s="143"/>
      <c r="AD60" s="143"/>
      <c r="AE60" s="143"/>
      <c r="AF60" s="143"/>
      <c r="AG60" s="143"/>
      <c r="AH60" s="143"/>
      <c r="AI60" s="143"/>
      <c r="AJ60" s="143"/>
      <c r="AK60" s="143"/>
      <c r="AL60" s="143"/>
      <c r="AM60" s="143"/>
      <c r="AN60" s="143"/>
      <c r="AO60" s="143"/>
      <c r="AP60" s="143"/>
      <c r="AQ60" s="143"/>
      <c r="AR60" s="143"/>
      <c r="AS60" s="143"/>
      <c r="AT60" s="143"/>
      <c r="AU60" s="143"/>
      <c r="AV60" s="143"/>
    </row>
    <row r="61" spans="1:48" x14ac:dyDescent="0.2">
      <c r="A61" s="176" t="s">
        <v>87</v>
      </c>
      <c r="B61" s="177" t="s">
        <v>56</v>
      </c>
      <c r="C61" s="178" t="s">
        <v>57</v>
      </c>
      <c r="D61" s="179"/>
      <c r="E61" s="180"/>
      <c r="F61" s="154"/>
      <c r="G61" s="154">
        <f>SUM(G62:G63)</f>
        <v>1.1200000000000001</v>
      </c>
      <c r="H61" s="154"/>
      <c r="I61" s="154">
        <f>SUM(I62:I63)</f>
        <v>0</v>
      </c>
      <c r="J61" s="155"/>
      <c r="K61" s="155"/>
      <c r="L61" s="155"/>
      <c r="M61" s="155"/>
      <c r="U61" t="s">
        <v>88</v>
      </c>
    </row>
    <row r="62" spans="1:48" outlineLevel="1" x14ac:dyDescent="0.2">
      <c r="A62" s="156">
        <v>24</v>
      </c>
      <c r="B62" s="157" t="s">
        <v>168</v>
      </c>
      <c r="C62" s="164" t="s">
        <v>169</v>
      </c>
      <c r="D62" s="158" t="s">
        <v>91</v>
      </c>
      <c r="E62" s="159">
        <v>0.66600000000000004</v>
      </c>
      <c r="F62" s="148">
        <v>1.6820299999999999</v>
      </c>
      <c r="G62" s="148">
        <f>ROUND(E62*F62,2)</f>
        <v>1.1200000000000001</v>
      </c>
      <c r="H62" s="148">
        <v>0</v>
      </c>
      <c r="I62" s="148">
        <f>ROUND(E62*H62,2)</f>
        <v>0</v>
      </c>
      <c r="J62" s="149">
        <v>3.9380000000000002</v>
      </c>
      <c r="K62" s="149"/>
      <c r="L62" s="149" t="s">
        <v>92</v>
      </c>
      <c r="M62" s="149" t="s">
        <v>93</v>
      </c>
      <c r="N62" s="143"/>
      <c r="O62" s="143"/>
      <c r="P62" s="143"/>
      <c r="Q62" s="143"/>
      <c r="R62" s="143"/>
      <c r="S62" s="143"/>
      <c r="T62" s="143"/>
      <c r="U62" s="143" t="s">
        <v>94</v>
      </c>
      <c r="V62" s="143"/>
      <c r="W62" s="143"/>
      <c r="X62" s="143"/>
      <c r="Y62" s="143"/>
      <c r="Z62" s="143"/>
      <c r="AA62" s="143"/>
      <c r="AB62" s="143"/>
      <c r="AC62" s="143"/>
      <c r="AD62" s="143"/>
      <c r="AE62" s="143"/>
      <c r="AF62" s="143"/>
      <c r="AG62" s="143"/>
      <c r="AH62" s="143"/>
      <c r="AI62" s="143"/>
      <c r="AJ62" s="143"/>
      <c r="AK62" s="143"/>
      <c r="AL62" s="143"/>
      <c r="AM62" s="143"/>
      <c r="AN62" s="143"/>
      <c r="AO62" s="143"/>
      <c r="AP62" s="143"/>
      <c r="AQ62" s="143"/>
      <c r="AR62" s="143"/>
      <c r="AS62" s="143"/>
      <c r="AT62" s="143"/>
      <c r="AU62" s="143"/>
      <c r="AV62" s="143"/>
    </row>
    <row r="63" spans="1:48" outlineLevel="2" x14ac:dyDescent="0.2">
      <c r="A63" s="146"/>
      <c r="B63" s="147"/>
      <c r="C63" s="165" t="s">
        <v>170</v>
      </c>
      <c r="D63" s="150"/>
      <c r="E63" s="151">
        <v>0.66600000000000004</v>
      </c>
      <c r="F63" s="148"/>
      <c r="G63" s="148"/>
      <c r="H63" s="148"/>
      <c r="I63" s="148"/>
      <c r="J63" s="149"/>
      <c r="K63" s="149"/>
      <c r="L63" s="149"/>
      <c r="M63" s="149"/>
      <c r="N63" s="143"/>
      <c r="O63" s="143"/>
      <c r="P63" s="143"/>
      <c r="Q63" s="143"/>
      <c r="R63" s="143"/>
      <c r="S63" s="143"/>
      <c r="T63" s="143"/>
      <c r="U63" s="143" t="s">
        <v>96</v>
      </c>
      <c r="V63" s="143">
        <v>0</v>
      </c>
      <c r="W63" s="143"/>
      <c r="X63" s="143"/>
      <c r="Y63" s="143"/>
      <c r="Z63" s="143"/>
      <c r="AA63" s="143"/>
      <c r="AB63" s="143"/>
      <c r="AC63" s="143"/>
      <c r="AD63" s="143"/>
      <c r="AE63" s="143"/>
      <c r="AF63" s="143"/>
      <c r="AG63" s="143"/>
      <c r="AH63" s="143"/>
      <c r="AI63" s="143"/>
      <c r="AJ63" s="143"/>
      <c r="AK63" s="143"/>
      <c r="AL63" s="143"/>
      <c r="AM63" s="143"/>
      <c r="AN63" s="143"/>
      <c r="AO63" s="143"/>
      <c r="AP63" s="143"/>
      <c r="AQ63" s="143"/>
      <c r="AR63" s="143"/>
      <c r="AS63" s="143"/>
      <c r="AT63" s="143"/>
      <c r="AU63" s="143"/>
      <c r="AV63" s="143"/>
    </row>
    <row r="64" spans="1:48" x14ac:dyDescent="0.2">
      <c r="A64" s="176" t="s">
        <v>87</v>
      </c>
      <c r="B64" s="177" t="s">
        <v>58</v>
      </c>
      <c r="C64" s="178" t="s">
        <v>235</v>
      </c>
      <c r="D64" s="179"/>
      <c r="E64" s="180"/>
      <c r="F64" s="154"/>
      <c r="G64" s="154">
        <f>SUM(G65:G70)</f>
        <v>0</v>
      </c>
      <c r="H64" s="154"/>
      <c r="I64" s="154">
        <f>SUM(I65:I70)</f>
        <v>0</v>
      </c>
      <c r="J64" s="155"/>
      <c r="K64" s="155"/>
      <c r="L64" s="155"/>
      <c r="M64" s="155"/>
      <c r="U64" t="s">
        <v>88</v>
      </c>
    </row>
    <row r="65" spans="1:48" outlineLevel="1" x14ac:dyDescent="0.2">
      <c r="A65" s="160">
        <v>25</v>
      </c>
      <c r="B65" s="161" t="s">
        <v>171</v>
      </c>
      <c r="C65" s="166" t="s">
        <v>172</v>
      </c>
      <c r="D65" s="162" t="s">
        <v>118</v>
      </c>
      <c r="E65" s="163">
        <v>0</v>
      </c>
      <c r="F65" s="148">
        <v>0.34499999999999997</v>
      </c>
      <c r="G65" s="148">
        <f t="shared" ref="G65:G70" si="0">ROUND(E65*F65,2)</f>
        <v>0</v>
      </c>
      <c r="H65" s="148">
        <v>0</v>
      </c>
      <c r="I65" s="148">
        <f t="shared" ref="I65:I70" si="1">ROUND(E65*H65,2)</f>
        <v>0</v>
      </c>
      <c r="J65" s="149">
        <v>2.5999999999999999E-2</v>
      </c>
      <c r="K65" s="149"/>
      <c r="L65" s="149" t="s">
        <v>92</v>
      </c>
      <c r="M65" s="149" t="s">
        <v>93</v>
      </c>
      <c r="N65" s="143"/>
      <c r="O65" s="143"/>
      <c r="P65" s="143"/>
      <c r="Q65" s="143"/>
      <c r="R65" s="143"/>
      <c r="S65" s="143"/>
      <c r="T65" s="143"/>
      <c r="U65" s="143" t="s">
        <v>94</v>
      </c>
      <c r="V65" s="143"/>
      <c r="W65" s="143"/>
      <c r="X65" s="143"/>
      <c r="Y65" s="143"/>
      <c r="Z65" s="143"/>
      <c r="AA65" s="143"/>
      <c r="AB65" s="143"/>
      <c r="AC65" s="143"/>
      <c r="AD65" s="143"/>
      <c r="AE65" s="143"/>
      <c r="AF65" s="143"/>
      <c r="AG65" s="143"/>
      <c r="AH65" s="143"/>
      <c r="AI65" s="143"/>
      <c r="AJ65" s="143"/>
      <c r="AK65" s="143"/>
      <c r="AL65" s="143"/>
      <c r="AM65" s="143"/>
      <c r="AN65" s="143"/>
      <c r="AO65" s="143"/>
      <c r="AP65" s="143"/>
      <c r="AQ65" s="143"/>
      <c r="AR65" s="143"/>
      <c r="AS65" s="143"/>
      <c r="AT65" s="143"/>
      <c r="AU65" s="143"/>
      <c r="AV65" s="143"/>
    </row>
    <row r="66" spans="1:48" outlineLevel="1" x14ac:dyDescent="0.2">
      <c r="A66" s="160">
        <v>26</v>
      </c>
      <c r="B66" s="161" t="s">
        <v>173</v>
      </c>
      <c r="C66" s="166" t="s">
        <v>174</v>
      </c>
      <c r="D66" s="162" t="s">
        <v>118</v>
      </c>
      <c r="E66" s="163">
        <v>0</v>
      </c>
      <c r="F66" s="148">
        <v>7.3899999999999993E-2</v>
      </c>
      <c r="G66" s="148">
        <f t="shared" si="0"/>
        <v>0</v>
      </c>
      <c r="H66" s="148">
        <v>0</v>
      </c>
      <c r="I66" s="148">
        <f t="shared" si="1"/>
        <v>0</v>
      </c>
      <c r="J66" s="149">
        <v>0.45200000000000001</v>
      </c>
      <c r="K66" s="149"/>
      <c r="L66" s="149" t="s">
        <v>92</v>
      </c>
      <c r="M66" s="149" t="s">
        <v>93</v>
      </c>
      <c r="N66" s="143"/>
      <c r="O66" s="143"/>
      <c r="P66" s="143"/>
      <c r="Q66" s="143"/>
      <c r="R66" s="143"/>
      <c r="S66" s="143"/>
      <c r="T66" s="143"/>
      <c r="U66" s="143" t="s">
        <v>94</v>
      </c>
      <c r="V66" s="143"/>
      <c r="W66" s="143"/>
      <c r="X66" s="143"/>
      <c r="Y66" s="143"/>
      <c r="Z66" s="143"/>
      <c r="AA66" s="143"/>
      <c r="AB66" s="143"/>
      <c r="AC66" s="143"/>
      <c r="AD66" s="143"/>
      <c r="AE66" s="143"/>
      <c r="AF66" s="143"/>
      <c r="AG66" s="143"/>
      <c r="AH66" s="143"/>
      <c r="AI66" s="143"/>
      <c r="AJ66" s="143"/>
      <c r="AK66" s="143"/>
      <c r="AL66" s="143"/>
      <c r="AM66" s="143"/>
      <c r="AN66" s="143"/>
      <c r="AO66" s="143"/>
      <c r="AP66" s="143"/>
      <c r="AQ66" s="143"/>
      <c r="AR66" s="143"/>
      <c r="AS66" s="143"/>
      <c r="AT66" s="143"/>
      <c r="AU66" s="143"/>
      <c r="AV66" s="143"/>
    </row>
    <row r="67" spans="1:48" outlineLevel="1" x14ac:dyDescent="0.2">
      <c r="A67" s="160">
        <v>27</v>
      </c>
      <c r="B67" s="161" t="s">
        <v>175</v>
      </c>
      <c r="C67" s="166" t="s">
        <v>176</v>
      </c>
      <c r="D67" s="162" t="s">
        <v>177</v>
      </c>
      <c r="E67" s="163">
        <v>0</v>
      </c>
      <c r="F67" s="148">
        <v>3.3E-4</v>
      </c>
      <c r="G67" s="148">
        <f t="shared" si="0"/>
        <v>0</v>
      </c>
      <c r="H67" s="148">
        <v>0</v>
      </c>
      <c r="I67" s="148">
        <f t="shared" si="1"/>
        <v>0</v>
      </c>
      <c r="J67" s="149">
        <v>0.41</v>
      </c>
      <c r="K67" s="149"/>
      <c r="L67" s="149" t="s">
        <v>92</v>
      </c>
      <c r="M67" s="149" t="s">
        <v>93</v>
      </c>
      <c r="N67" s="143"/>
      <c r="O67" s="143"/>
      <c r="P67" s="143"/>
      <c r="Q67" s="143"/>
      <c r="R67" s="143"/>
      <c r="S67" s="143"/>
      <c r="T67" s="143"/>
      <c r="U67" s="143" t="s">
        <v>94</v>
      </c>
      <c r="V67" s="143"/>
      <c r="W67" s="143"/>
      <c r="X67" s="143"/>
      <c r="Y67" s="143"/>
      <c r="Z67" s="143"/>
      <c r="AA67" s="143"/>
      <c r="AB67" s="143"/>
      <c r="AC67" s="143"/>
      <c r="AD67" s="143"/>
      <c r="AE67" s="143"/>
      <c r="AF67" s="143"/>
      <c r="AG67" s="143"/>
      <c r="AH67" s="143"/>
      <c r="AI67" s="143"/>
      <c r="AJ67" s="143"/>
      <c r="AK67" s="143"/>
      <c r="AL67" s="143"/>
      <c r="AM67" s="143"/>
      <c r="AN67" s="143"/>
      <c r="AO67" s="143"/>
      <c r="AP67" s="143"/>
      <c r="AQ67" s="143"/>
      <c r="AR67" s="143"/>
      <c r="AS67" s="143"/>
      <c r="AT67" s="143"/>
      <c r="AU67" s="143"/>
      <c r="AV67" s="143"/>
    </row>
    <row r="68" spans="1:48" ht="22.5" outlineLevel="1" x14ac:dyDescent="0.2">
      <c r="A68" s="160">
        <v>28</v>
      </c>
      <c r="B68" s="161" t="s">
        <v>178</v>
      </c>
      <c r="C68" s="166" t="s">
        <v>179</v>
      </c>
      <c r="D68" s="162" t="s">
        <v>177</v>
      </c>
      <c r="E68" s="163">
        <v>0</v>
      </c>
      <c r="F68" s="148">
        <v>0.10249999999999999</v>
      </c>
      <c r="G68" s="148">
        <f t="shared" si="0"/>
        <v>0</v>
      </c>
      <c r="H68" s="148">
        <v>0</v>
      </c>
      <c r="I68" s="148">
        <f t="shared" si="1"/>
        <v>0</v>
      </c>
      <c r="J68" s="149">
        <v>0.14000000000000001</v>
      </c>
      <c r="K68" s="149"/>
      <c r="L68" s="149" t="s">
        <v>92</v>
      </c>
      <c r="M68" s="149" t="s">
        <v>93</v>
      </c>
      <c r="N68" s="143"/>
      <c r="O68" s="143"/>
      <c r="P68" s="143"/>
      <c r="Q68" s="143"/>
      <c r="R68" s="143"/>
      <c r="S68" s="143"/>
      <c r="T68" s="143"/>
      <c r="U68" s="143" t="s">
        <v>94</v>
      </c>
      <c r="V68" s="143"/>
      <c r="W68" s="143"/>
      <c r="X68" s="143"/>
      <c r="Y68" s="143"/>
      <c r="Z68" s="143"/>
      <c r="AA68" s="143"/>
      <c r="AB68" s="143"/>
      <c r="AC68" s="143"/>
      <c r="AD68" s="143"/>
      <c r="AE68" s="143"/>
      <c r="AF68" s="143"/>
      <c r="AG68" s="143"/>
      <c r="AH68" s="143"/>
      <c r="AI68" s="143"/>
      <c r="AJ68" s="143"/>
      <c r="AK68" s="143"/>
      <c r="AL68" s="143"/>
      <c r="AM68" s="143"/>
      <c r="AN68" s="143"/>
      <c r="AO68" s="143"/>
      <c r="AP68" s="143"/>
      <c r="AQ68" s="143"/>
      <c r="AR68" s="143"/>
      <c r="AS68" s="143"/>
      <c r="AT68" s="143"/>
      <c r="AU68" s="143"/>
      <c r="AV68" s="143"/>
    </row>
    <row r="69" spans="1:48" outlineLevel="1" x14ac:dyDescent="0.2">
      <c r="A69" s="160">
        <v>29</v>
      </c>
      <c r="B69" s="161" t="s">
        <v>180</v>
      </c>
      <c r="C69" s="166" t="s">
        <v>181</v>
      </c>
      <c r="D69" s="162" t="s">
        <v>177</v>
      </c>
      <c r="E69" s="163">
        <v>0</v>
      </c>
      <c r="F69" s="148">
        <v>2.7E-2</v>
      </c>
      <c r="G69" s="148">
        <f t="shared" si="0"/>
        <v>0</v>
      </c>
      <c r="H69" s="148">
        <v>0</v>
      </c>
      <c r="I69" s="148">
        <f t="shared" si="1"/>
        <v>0</v>
      </c>
      <c r="J69" s="149">
        <v>0</v>
      </c>
      <c r="K69" s="149"/>
      <c r="L69" s="149" t="s">
        <v>124</v>
      </c>
      <c r="M69" s="149" t="s">
        <v>93</v>
      </c>
      <c r="N69" s="143"/>
      <c r="O69" s="143"/>
      <c r="P69" s="143"/>
      <c r="Q69" s="143"/>
      <c r="R69" s="143"/>
      <c r="S69" s="143"/>
      <c r="T69" s="143"/>
      <c r="U69" s="143" t="s">
        <v>125</v>
      </c>
      <c r="V69" s="143"/>
      <c r="W69" s="143"/>
      <c r="X69" s="143"/>
      <c r="Y69" s="143"/>
      <c r="Z69" s="143"/>
      <c r="AA69" s="143"/>
      <c r="AB69" s="143"/>
      <c r="AC69" s="143"/>
      <c r="AD69" s="143"/>
      <c r="AE69" s="143"/>
      <c r="AF69" s="143"/>
      <c r="AG69" s="143"/>
      <c r="AH69" s="143"/>
      <c r="AI69" s="143"/>
      <c r="AJ69" s="143"/>
      <c r="AK69" s="143"/>
      <c r="AL69" s="143"/>
      <c r="AM69" s="143"/>
      <c r="AN69" s="143"/>
      <c r="AO69" s="143"/>
      <c r="AP69" s="143"/>
      <c r="AQ69" s="143"/>
      <c r="AR69" s="143"/>
      <c r="AS69" s="143"/>
      <c r="AT69" s="143"/>
      <c r="AU69" s="143"/>
      <c r="AV69" s="143"/>
    </row>
    <row r="70" spans="1:48" outlineLevel="1" x14ac:dyDescent="0.2">
      <c r="A70" s="160">
        <v>30</v>
      </c>
      <c r="B70" s="161" t="s">
        <v>182</v>
      </c>
      <c r="C70" s="166" t="s">
        <v>183</v>
      </c>
      <c r="D70" s="162" t="s">
        <v>118</v>
      </c>
      <c r="E70" s="163">
        <v>0</v>
      </c>
      <c r="F70" s="148">
        <v>0.12959999999999999</v>
      </c>
      <c r="G70" s="148">
        <f t="shared" si="0"/>
        <v>0</v>
      </c>
      <c r="H70" s="148">
        <v>0</v>
      </c>
      <c r="I70" s="148">
        <f t="shared" si="1"/>
        <v>0</v>
      </c>
      <c r="J70" s="149">
        <v>0</v>
      </c>
      <c r="K70" s="149"/>
      <c r="L70" s="149" t="s">
        <v>124</v>
      </c>
      <c r="M70" s="149" t="s">
        <v>93</v>
      </c>
      <c r="N70" s="143"/>
      <c r="O70" s="143"/>
      <c r="P70" s="143"/>
      <c r="Q70" s="143"/>
      <c r="R70" s="143"/>
      <c r="S70" s="143"/>
      <c r="T70" s="143"/>
      <c r="U70" s="143" t="s">
        <v>125</v>
      </c>
      <c r="V70" s="143"/>
      <c r="W70" s="143"/>
      <c r="X70" s="143"/>
      <c r="Y70" s="143"/>
      <c r="Z70" s="143"/>
      <c r="AA70" s="143"/>
      <c r="AB70" s="143"/>
      <c r="AC70" s="143"/>
      <c r="AD70" s="143"/>
      <c r="AE70" s="143"/>
      <c r="AF70" s="143"/>
      <c r="AG70" s="143"/>
      <c r="AH70" s="143"/>
      <c r="AI70" s="143"/>
      <c r="AJ70" s="143"/>
      <c r="AK70" s="143"/>
      <c r="AL70" s="143"/>
      <c r="AM70" s="143"/>
      <c r="AN70" s="143"/>
      <c r="AO70" s="143"/>
      <c r="AP70" s="143"/>
      <c r="AQ70" s="143"/>
      <c r="AR70" s="143"/>
      <c r="AS70" s="143"/>
      <c r="AT70" s="143"/>
      <c r="AU70" s="143"/>
      <c r="AV70" s="143"/>
    </row>
    <row r="71" spans="1:48" x14ac:dyDescent="0.2">
      <c r="A71" s="176" t="s">
        <v>87</v>
      </c>
      <c r="B71" s="177" t="s">
        <v>60</v>
      </c>
      <c r="C71" s="178" t="s">
        <v>61</v>
      </c>
      <c r="D71" s="179"/>
      <c r="E71" s="180"/>
      <c r="F71" s="154"/>
      <c r="G71" s="154">
        <f>SUM(G72:G84)</f>
        <v>0.22</v>
      </c>
      <c r="H71" s="154"/>
      <c r="I71" s="154">
        <f>SUM(I72:I84)</f>
        <v>39.71</v>
      </c>
      <c r="J71" s="155"/>
      <c r="K71" s="155"/>
      <c r="L71" s="155"/>
      <c r="M71" s="155"/>
      <c r="U71" t="s">
        <v>88</v>
      </c>
    </row>
    <row r="72" spans="1:48" outlineLevel="1" x14ac:dyDescent="0.2">
      <c r="A72" s="156">
        <v>31</v>
      </c>
      <c r="B72" s="157" t="s">
        <v>184</v>
      </c>
      <c r="C72" s="164" t="s">
        <v>185</v>
      </c>
      <c r="D72" s="158" t="s">
        <v>132</v>
      </c>
      <c r="E72" s="159">
        <v>1.8</v>
      </c>
      <c r="F72" s="148">
        <v>4.3049999999999998E-2</v>
      </c>
      <c r="G72" s="148">
        <f>ROUND(E72*F72,2)</f>
        <v>0.08</v>
      </c>
      <c r="H72" s="148">
        <v>0</v>
      </c>
      <c r="I72" s="148">
        <f>ROUND(E72*H72,2)</f>
        <v>0</v>
      </c>
      <c r="J72" s="149">
        <v>0.87802999999999998</v>
      </c>
      <c r="K72" s="149"/>
      <c r="L72" s="149" t="s">
        <v>92</v>
      </c>
      <c r="M72" s="149" t="s">
        <v>93</v>
      </c>
      <c r="N72" s="143"/>
      <c r="O72" s="143"/>
      <c r="P72" s="143"/>
      <c r="Q72" s="143"/>
      <c r="R72" s="143"/>
      <c r="S72" s="143"/>
      <c r="T72" s="143"/>
      <c r="U72" s="143" t="s">
        <v>94</v>
      </c>
      <c r="V72" s="143"/>
      <c r="W72" s="143"/>
      <c r="X72" s="143"/>
      <c r="Y72" s="143"/>
      <c r="Z72" s="143"/>
      <c r="AA72" s="143"/>
      <c r="AB72" s="143"/>
      <c r="AC72" s="143"/>
      <c r="AD72" s="143"/>
      <c r="AE72" s="143"/>
      <c r="AF72" s="143"/>
      <c r="AG72" s="143"/>
      <c r="AH72" s="143"/>
      <c r="AI72" s="143"/>
      <c r="AJ72" s="143"/>
      <c r="AK72" s="143"/>
      <c r="AL72" s="143"/>
      <c r="AM72" s="143"/>
      <c r="AN72" s="143"/>
      <c r="AO72" s="143"/>
      <c r="AP72" s="143"/>
      <c r="AQ72" s="143"/>
      <c r="AR72" s="143"/>
      <c r="AS72" s="143"/>
      <c r="AT72" s="143"/>
      <c r="AU72" s="143"/>
      <c r="AV72" s="143"/>
    </row>
    <row r="73" spans="1:48" outlineLevel="2" x14ac:dyDescent="0.2">
      <c r="A73" s="146"/>
      <c r="B73" s="147"/>
      <c r="C73" s="165" t="s">
        <v>186</v>
      </c>
      <c r="D73" s="150"/>
      <c r="E73" s="151">
        <v>1.8</v>
      </c>
      <c r="F73" s="148"/>
      <c r="G73" s="148"/>
      <c r="H73" s="148"/>
      <c r="I73" s="148"/>
      <c r="J73" s="149"/>
      <c r="K73" s="149"/>
      <c r="L73" s="149"/>
      <c r="M73" s="149"/>
      <c r="N73" s="143"/>
      <c r="O73" s="143"/>
      <c r="P73" s="143"/>
      <c r="Q73" s="143"/>
      <c r="R73" s="143"/>
      <c r="S73" s="143"/>
      <c r="T73" s="143"/>
      <c r="U73" s="143" t="s">
        <v>96</v>
      </c>
      <c r="V73" s="143">
        <v>0</v>
      </c>
      <c r="W73" s="143"/>
      <c r="X73" s="143"/>
      <c r="Y73" s="143"/>
      <c r="Z73" s="143"/>
      <c r="AA73" s="143"/>
      <c r="AB73" s="143"/>
      <c r="AC73" s="143"/>
      <c r="AD73" s="143"/>
      <c r="AE73" s="143"/>
      <c r="AF73" s="143"/>
      <c r="AG73" s="143"/>
      <c r="AH73" s="143"/>
      <c r="AI73" s="143"/>
      <c r="AJ73" s="143"/>
      <c r="AK73" s="143"/>
      <c r="AL73" s="143"/>
      <c r="AM73" s="143"/>
      <c r="AN73" s="143"/>
      <c r="AO73" s="143"/>
      <c r="AP73" s="143"/>
      <c r="AQ73" s="143"/>
      <c r="AR73" s="143"/>
      <c r="AS73" s="143"/>
      <c r="AT73" s="143"/>
      <c r="AU73" s="143"/>
      <c r="AV73" s="143"/>
    </row>
    <row r="74" spans="1:48" outlineLevel="1" x14ac:dyDescent="0.2">
      <c r="A74" s="156">
        <v>32</v>
      </c>
      <c r="B74" s="157" t="s">
        <v>187</v>
      </c>
      <c r="C74" s="164" t="s">
        <v>188</v>
      </c>
      <c r="D74" s="158" t="s">
        <v>118</v>
      </c>
      <c r="E74" s="159">
        <v>18</v>
      </c>
      <c r="F74" s="148">
        <v>6.3400000000000001E-3</v>
      </c>
      <c r="G74" s="148">
        <f>ROUND(E74*F74,2)</f>
        <v>0.11</v>
      </c>
      <c r="H74" s="148">
        <v>0</v>
      </c>
      <c r="I74" s="148">
        <f>ROUND(E74*H74,2)</f>
        <v>0</v>
      </c>
      <c r="J74" s="149">
        <v>0.26</v>
      </c>
      <c r="K74" s="149"/>
      <c r="L74" s="149" t="s">
        <v>92</v>
      </c>
      <c r="M74" s="149" t="s">
        <v>93</v>
      </c>
      <c r="N74" s="143"/>
      <c r="O74" s="143"/>
      <c r="P74" s="143"/>
      <c r="Q74" s="143"/>
      <c r="R74" s="143"/>
      <c r="S74" s="143"/>
      <c r="T74" s="143"/>
      <c r="U74" s="143" t="s">
        <v>94</v>
      </c>
      <c r="V74" s="143"/>
      <c r="W74" s="143"/>
      <c r="X74" s="143"/>
      <c r="Y74" s="143"/>
      <c r="Z74" s="143"/>
      <c r="AA74" s="143"/>
      <c r="AB74" s="143"/>
      <c r="AC74" s="143"/>
      <c r="AD74" s="143"/>
      <c r="AE74" s="143"/>
      <c r="AF74" s="143"/>
      <c r="AG74" s="143"/>
      <c r="AH74" s="143"/>
      <c r="AI74" s="143"/>
      <c r="AJ74" s="143"/>
      <c r="AK74" s="143"/>
      <c r="AL74" s="143"/>
      <c r="AM74" s="143"/>
      <c r="AN74" s="143"/>
      <c r="AO74" s="143"/>
      <c r="AP74" s="143"/>
      <c r="AQ74" s="143"/>
      <c r="AR74" s="143"/>
      <c r="AS74" s="143"/>
      <c r="AT74" s="143"/>
      <c r="AU74" s="143"/>
      <c r="AV74" s="143"/>
    </row>
    <row r="75" spans="1:48" outlineLevel="2" x14ac:dyDescent="0.2">
      <c r="A75" s="146"/>
      <c r="B75" s="147"/>
      <c r="C75" s="165" t="s">
        <v>189</v>
      </c>
      <c r="D75" s="150"/>
      <c r="E75" s="151">
        <v>18</v>
      </c>
      <c r="F75" s="148"/>
      <c r="G75" s="148"/>
      <c r="H75" s="148"/>
      <c r="I75" s="148"/>
      <c r="J75" s="149"/>
      <c r="K75" s="149"/>
      <c r="L75" s="149"/>
      <c r="M75" s="149"/>
      <c r="N75" s="143"/>
      <c r="O75" s="143"/>
      <c r="P75" s="143"/>
      <c r="Q75" s="143"/>
      <c r="R75" s="143"/>
      <c r="S75" s="143"/>
      <c r="T75" s="143"/>
      <c r="U75" s="143" t="s">
        <v>96</v>
      </c>
      <c r="V75" s="143">
        <v>0</v>
      </c>
      <c r="W75" s="143"/>
      <c r="X75" s="143"/>
      <c r="Y75" s="143"/>
      <c r="Z75" s="143"/>
      <c r="AA75" s="143"/>
      <c r="AB75" s="143"/>
      <c r="AC75" s="143"/>
      <c r="AD75" s="143"/>
      <c r="AE75" s="143"/>
      <c r="AF75" s="143"/>
      <c r="AG75" s="143"/>
      <c r="AH75" s="143"/>
      <c r="AI75" s="143"/>
      <c r="AJ75" s="143"/>
      <c r="AK75" s="143"/>
      <c r="AL75" s="143"/>
      <c r="AM75" s="143"/>
      <c r="AN75" s="143"/>
      <c r="AO75" s="143"/>
      <c r="AP75" s="143"/>
      <c r="AQ75" s="143"/>
      <c r="AR75" s="143"/>
      <c r="AS75" s="143"/>
      <c r="AT75" s="143"/>
      <c r="AU75" s="143"/>
      <c r="AV75" s="143"/>
    </row>
    <row r="76" spans="1:48" outlineLevel="1" x14ac:dyDescent="0.2">
      <c r="A76" s="156">
        <v>33</v>
      </c>
      <c r="B76" s="157" t="s">
        <v>190</v>
      </c>
      <c r="C76" s="164" t="s">
        <v>191</v>
      </c>
      <c r="D76" s="158" t="s">
        <v>91</v>
      </c>
      <c r="E76" s="159">
        <v>9.6</v>
      </c>
      <c r="F76" s="148">
        <v>0</v>
      </c>
      <c r="G76" s="148">
        <f>ROUND(E76*F76,2)</f>
        <v>0</v>
      </c>
      <c r="H76" s="148">
        <v>2.27</v>
      </c>
      <c r="I76" s="148">
        <f>ROUND(E76*H76,2)</f>
        <v>21.79</v>
      </c>
      <c r="J76" s="149">
        <v>1.452</v>
      </c>
      <c r="K76" s="149"/>
      <c r="L76" s="149" t="s">
        <v>92</v>
      </c>
      <c r="M76" s="149" t="s">
        <v>192</v>
      </c>
      <c r="N76" s="143"/>
      <c r="O76" s="143"/>
      <c r="P76" s="143"/>
      <c r="Q76" s="143"/>
      <c r="R76" s="143"/>
      <c r="S76" s="143"/>
      <c r="T76" s="143"/>
      <c r="U76" s="143" t="s">
        <v>94</v>
      </c>
      <c r="V76" s="143"/>
      <c r="W76" s="143"/>
      <c r="X76" s="143"/>
      <c r="Y76" s="143"/>
      <c r="Z76" s="143"/>
      <c r="AA76" s="143"/>
      <c r="AB76" s="143"/>
      <c r="AC76" s="143"/>
      <c r="AD76" s="143"/>
      <c r="AE76" s="143"/>
      <c r="AF76" s="143"/>
      <c r="AG76" s="143"/>
      <c r="AH76" s="143"/>
      <c r="AI76" s="143"/>
      <c r="AJ76" s="143"/>
      <c r="AK76" s="143"/>
      <c r="AL76" s="143"/>
      <c r="AM76" s="143"/>
      <c r="AN76" s="143"/>
      <c r="AO76" s="143"/>
      <c r="AP76" s="143"/>
      <c r="AQ76" s="143"/>
      <c r="AR76" s="143"/>
      <c r="AS76" s="143"/>
      <c r="AT76" s="143"/>
      <c r="AU76" s="143"/>
      <c r="AV76" s="143"/>
    </row>
    <row r="77" spans="1:48" outlineLevel="2" x14ac:dyDescent="0.2">
      <c r="A77" s="146"/>
      <c r="B77" s="147"/>
      <c r="C77" s="165" t="s">
        <v>193</v>
      </c>
      <c r="D77" s="150"/>
      <c r="E77" s="151">
        <v>9.6</v>
      </c>
      <c r="F77" s="148"/>
      <c r="G77" s="148"/>
      <c r="H77" s="148"/>
      <c r="I77" s="148"/>
      <c r="J77" s="149"/>
      <c r="K77" s="149"/>
      <c r="L77" s="149"/>
      <c r="M77" s="149"/>
      <c r="N77" s="143"/>
      <c r="O77" s="143"/>
      <c r="P77" s="143"/>
      <c r="Q77" s="143"/>
      <c r="R77" s="143"/>
      <c r="S77" s="143"/>
      <c r="T77" s="143"/>
      <c r="U77" s="143" t="s">
        <v>96</v>
      </c>
      <c r="V77" s="143">
        <v>0</v>
      </c>
      <c r="W77" s="143"/>
      <c r="X77" s="143"/>
      <c r="Y77" s="143"/>
      <c r="Z77" s="143"/>
      <c r="AA77" s="143"/>
      <c r="AB77" s="143"/>
      <c r="AC77" s="143"/>
      <c r="AD77" s="143"/>
      <c r="AE77" s="143"/>
      <c r="AF77" s="143"/>
      <c r="AG77" s="143"/>
      <c r="AH77" s="143"/>
      <c r="AI77" s="143"/>
      <c r="AJ77" s="143"/>
      <c r="AK77" s="143"/>
      <c r="AL77" s="143"/>
      <c r="AM77" s="143"/>
      <c r="AN77" s="143"/>
      <c r="AO77" s="143"/>
      <c r="AP77" s="143"/>
      <c r="AQ77" s="143"/>
      <c r="AR77" s="143"/>
      <c r="AS77" s="143"/>
      <c r="AT77" s="143"/>
      <c r="AU77" s="143"/>
      <c r="AV77" s="143"/>
    </row>
    <row r="78" spans="1:48" outlineLevel="1" x14ac:dyDescent="0.2">
      <c r="A78" s="156">
        <v>34</v>
      </c>
      <c r="B78" s="157" t="s">
        <v>194</v>
      </c>
      <c r="C78" s="164" t="s">
        <v>195</v>
      </c>
      <c r="D78" s="158" t="s">
        <v>91</v>
      </c>
      <c r="E78" s="159">
        <v>8.9596</v>
      </c>
      <c r="F78" s="148">
        <v>1.2800000000000001E-3</v>
      </c>
      <c r="G78" s="148">
        <f>ROUND(E78*F78,2)</f>
        <v>0.01</v>
      </c>
      <c r="H78" s="148">
        <v>1.8</v>
      </c>
      <c r="I78" s="148">
        <f>ROUND(E78*H78,2)</f>
        <v>16.13</v>
      </c>
      <c r="J78" s="149">
        <v>1.52</v>
      </c>
      <c r="K78" s="149"/>
      <c r="L78" s="149" t="s">
        <v>92</v>
      </c>
      <c r="M78" s="149" t="s">
        <v>93</v>
      </c>
      <c r="N78" s="143"/>
      <c r="O78" s="143"/>
      <c r="P78" s="143"/>
      <c r="Q78" s="143"/>
      <c r="R78" s="143"/>
      <c r="S78" s="143"/>
      <c r="T78" s="143"/>
      <c r="U78" s="143" t="s">
        <v>94</v>
      </c>
      <c r="V78" s="143"/>
      <c r="W78" s="143"/>
      <c r="X78" s="143"/>
      <c r="Y78" s="143"/>
      <c r="Z78" s="143"/>
      <c r="AA78" s="143"/>
      <c r="AB78" s="143"/>
      <c r="AC78" s="143"/>
      <c r="AD78" s="143"/>
      <c r="AE78" s="143"/>
      <c r="AF78" s="143"/>
      <c r="AG78" s="143"/>
      <c r="AH78" s="143"/>
      <c r="AI78" s="143"/>
      <c r="AJ78" s="143"/>
      <c r="AK78" s="143"/>
      <c r="AL78" s="143"/>
      <c r="AM78" s="143"/>
      <c r="AN78" s="143"/>
      <c r="AO78" s="143"/>
      <c r="AP78" s="143"/>
      <c r="AQ78" s="143"/>
      <c r="AR78" s="143"/>
      <c r="AS78" s="143"/>
      <c r="AT78" s="143"/>
      <c r="AU78" s="143"/>
      <c r="AV78" s="143"/>
    </row>
    <row r="79" spans="1:48" outlineLevel="2" x14ac:dyDescent="0.2">
      <c r="A79" s="146"/>
      <c r="B79" s="147"/>
      <c r="C79" s="165" t="s">
        <v>196</v>
      </c>
      <c r="D79" s="150"/>
      <c r="E79" s="151">
        <v>5.4080000000000004</v>
      </c>
      <c r="F79" s="148"/>
      <c r="G79" s="148"/>
      <c r="H79" s="148"/>
      <c r="I79" s="148"/>
      <c r="J79" s="149"/>
      <c r="K79" s="149"/>
      <c r="L79" s="149"/>
      <c r="M79" s="149"/>
      <c r="N79" s="143"/>
      <c r="O79" s="143"/>
      <c r="P79" s="143"/>
      <c r="Q79" s="143"/>
      <c r="R79" s="143"/>
      <c r="S79" s="143"/>
      <c r="T79" s="143"/>
      <c r="U79" s="143" t="s">
        <v>96</v>
      </c>
      <c r="V79" s="143">
        <v>0</v>
      </c>
      <c r="W79" s="143"/>
      <c r="X79" s="143"/>
      <c r="Y79" s="143"/>
      <c r="Z79" s="143"/>
      <c r="AA79" s="143"/>
      <c r="AB79" s="143"/>
      <c r="AC79" s="143"/>
      <c r="AD79" s="143"/>
      <c r="AE79" s="143"/>
      <c r="AF79" s="143"/>
      <c r="AG79" s="143"/>
      <c r="AH79" s="143"/>
      <c r="AI79" s="143"/>
      <c r="AJ79" s="143"/>
      <c r="AK79" s="143"/>
      <c r="AL79" s="143"/>
      <c r="AM79" s="143"/>
      <c r="AN79" s="143"/>
      <c r="AO79" s="143"/>
      <c r="AP79" s="143"/>
      <c r="AQ79" s="143"/>
      <c r="AR79" s="143"/>
      <c r="AS79" s="143"/>
      <c r="AT79" s="143"/>
      <c r="AU79" s="143"/>
      <c r="AV79" s="143"/>
    </row>
    <row r="80" spans="1:48" outlineLevel="3" x14ac:dyDescent="0.2">
      <c r="A80" s="146"/>
      <c r="B80" s="147"/>
      <c r="C80" s="165" t="s">
        <v>197</v>
      </c>
      <c r="D80" s="150"/>
      <c r="E80" s="151">
        <v>3.5516000000000001</v>
      </c>
      <c r="F80" s="148"/>
      <c r="G80" s="148"/>
      <c r="H80" s="148"/>
      <c r="I80" s="148"/>
      <c r="J80" s="149"/>
      <c r="K80" s="149"/>
      <c r="L80" s="149"/>
      <c r="M80" s="149"/>
      <c r="N80" s="143"/>
      <c r="O80" s="143"/>
      <c r="P80" s="143"/>
      <c r="Q80" s="143"/>
      <c r="R80" s="143"/>
      <c r="S80" s="143"/>
      <c r="T80" s="143"/>
      <c r="U80" s="143" t="s">
        <v>96</v>
      </c>
      <c r="V80" s="143">
        <v>0</v>
      </c>
      <c r="W80" s="143"/>
      <c r="X80" s="143"/>
      <c r="Y80" s="143"/>
      <c r="Z80" s="143"/>
      <c r="AA80" s="143"/>
      <c r="AB80" s="143"/>
      <c r="AC80" s="143"/>
      <c r="AD80" s="143"/>
      <c r="AE80" s="143"/>
      <c r="AF80" s="143"/>
      <c r="AG80" s="143"/>
      <c r="AH80" s="143"/>
      <c r="AI80" s="143"/>
      <c r="AJ80" s="143"/>
      <c r="AK80" s="143"/>
      <c r="AL80" s="143"/>
      <c r="AM80" s="143"/>
      <c r="AN80" s="143"/>
      <c r="AO80" s="143"/>
      <c r="AP80" s="143"/>
      <c r="AQ80" s="143"/>
      <c r="AR80" s="143"/>
      <c r="AS80" s="143"/>
      <c r="AT80" s="143"/>
      <c r="AU80" s="143"/>
      <c r="AV80" s="143"/>
    </row>
    <row r="81" spans="1:48" outlineLevel="1" x14ac:dyDescent="0.2">
      <c r="A81" s="156">
        <v>35</v>
      </c>
      <c r="B81" s="157" t="s">
        <v>198</v>
      </c>
      <c r="C81" s="164" t="s">
        <v>199</v>
      </c>
      <c r="D81" s="158" t="s">
        <v>118</v>
      </c>
      <c r="E81" s="159">
        <v>6.4</v>
      </c>
      <c r="F81" s="148">
        <v>3.6000000000000002E-4</v>
      </c>
      <c r="G81" s="148">
        <f>ROUND(E81*F81,2)</f>
        <v>0</v>
      </c>
      <c r="H81" s="148">
        <v>0.27900000000000003</v>
      </c>
      <c r="I81" s="148">
        <f>ROUND(E81*H81,2)</f>
        <v>1.79</v>
      </c>
      <c r="J81" s="149">
        <v>0.33</v>
      </c>
      <c r="K81" s="149"/>
      <c r="L81" s="149" t="s">
        <v>92</v>
      </c>
      <c r="M81" s="149" t="s">
        <v>93</v>
      </c>
      <c r="N81" s="143"/>
      <c r="O81" s="143"/>
      <c r="P81" s="143"/>
      <c r="Q81" s="143"/>
      <c r="R81" s="143"/>
      <c r="S81" s="143"/>
      <c r="T81" s="143"/>
      <c r="U81" s="143" t="s">
        <v>94</v>
      </c>
      <c r="V81" s="143"/>
      <c r="W81" s="143"/>
      <c r="X81" s="143"/>
      <c r="Y81" s="143"/>
      <c r="Z81" s="143"/>
      <c r="AA81" s="143"/>
      <c r="AB81" s="143"/>
      <c r="AC81" s="143"/>
      <c r="AD81" s="143"/>
      <c r="AE81" s="143"/>
      <c r="AF81" s="143"/>
      <c r="AG81" s="143"/>
      <c r="AH81" s="143"/>
      <c r="AI81" s="143"/>
      <c r="AJ81" s="143"/>
      <c r="AK81" s="143"/>
      <c r="AL81" s="143"/>
      <c r="AM81" s="143"/>
      <c r="AN81" s="143"/>
      <c r="AO81" s="143"/>
      <c r="AP81" s="143"/>
      <c r="AQ81" s="143"/>
      <c r="AR81" s="143"/>
      <c r="AS81" s="143"/>
      <c r="AT81" s="143"/>
      <c r="AU81" s="143"/>
      <c r="AV81" s="143"/>
    </row>
    <row r="82" spans="1:48" outlineLevel="2" x14ac:dyDescent="0.2">
      <c r="A82" s="146"/>
      <c r="B82" s="147"/>
      <c r="C82" s="165" t="s">
        <v>200</v>
      </c>
      <c r="D82" s="150"/>
      <c r="E82" s="151">
        <v>6.4</v>
      </c>
      <c r="F82" s="148"/>
      <c r="G82" s="148"/>
      <c r="H82" s="148"/>
      <c r="I82" s="148"/>
      <c r="J82" s="149"/>
      <c r="K82" s="149"/>
      <c r="L82" s="149"/>
      <c r="M82" s="149"/>
      <c r="N82" s="143"/>
      <c r="O82" s="143"/>
      <c r="P82" s="143"/>
      <c r="Q82" s="143"/>
      <c r="R82" s="143"/>
      <c r="S82" s="143"/>
      <c r="T82" s="143"/>
      <c r="U82" s="143" t="s">
        <v>96</v>
      </c>
      <c r="V82" s="143">
        <v>0</v>
      </c>
      <c r="W82" s="143"/>
      <c r="X82" s="143"/>
      <c r="Y82" s="143"/>
      <c r="Z82" s="143"/>
      <c r="AA82" s="143"/>
      <c r="AB82" s="143"/>
      <c r="AC82" s="143"/>
      <c r="AD82" s="143"/>
      <c r="AE82" s="143"/>
      <c r="AF82" s="143"/>
      <c r="AG82" s="143"/>
      <c r="AH82" s="143"/>
      <c r="AI82" s="143"/>
      <c r="AJ82" s="143"/>
      <c r="AK82" s="143"/>
      <c r="AL82" s="143"/>
      <c r="AM82" s="143"/>
      <c r="AN82" s="143"/>
      <c r="AO82" s="143"/>
      <c r="AP82" s="143"/>
      <c r="AQ82" s="143"/>
      <c r="AR82" s="143"/>
      <c r="AS82" s="143"/>
      <c r="AT82" s="143"/>
      <c r="AU82" s="143"/>
      <c r="AV82" s="143"/>
    </row>
    <row r="83" spans="1:48" outlineLevel="1" x14ac:dyDescent="0.2">
      <c r="A83" s="156">
        <v>36</v>
      </c>
      <c r="B83" s="157" t="s">
        <v>201</v>
      </c>
      <c r="C83" s="164" t="s">
        <v>202</v>
      </c>
      <c r="D83" s="158" t="s">
        <v>118</v>
      </c>
      <c r="E83" s="159">
        <v>19.5</v>
      </c>
      <c r="F83" s="148">
        <v>8.8000000000000003E-4</v>
      </c>
      <c r="G83" s="148">
        <f>ROUND(E83*F83,2)</f>
        <v>0.02</v>
      </c>
      <c r="H83" s="148">
        <v>0</v>
      </c>
      <c r="I83" s="148">
        <f>ROUND(E83*H83,2)</f>
        <v>0</v>
      </c>
      <c r="J83" s="149">
        <v>0.16</v>
      </c>
      <c r="K83" s="149"/>
      <c r="L83" s="149" t="s">
        <v>92</v>
      </c>
      <c r="M83" s="149" t="s">
        <v>93</v>
      </c>
      <c r="N83" s="143"/>
      <c r="O83" s="143"/>
      <c r="P83" s="143"/>
      <c r="Q83" s="143"/>
      <c r="R83" s="143"/>
      <c r="S83" s="143"/>
      <c r="T83" s="143"/>
      <c r="U83" s="143" t="s">
        <v>94</v>
      </c>
      <c r="V83" s="143"/>
      <c r="W83" s="143"/>
      <c r="X83" s="143"/>
      <c r="Y83" s="143"/>
      <c r="Z83" s="143"/>
      <c r="AA83" s="143"/>
      <c r="AB83" s="143"/>
      <c r="AC83" s="143"/>
      <c r="AD83" s="143"/>
      <c r="AE83" s="143"/>
      <c r="AF83" s="143"/>
      <c r="AG83" s="143"/>
      <c r="AH83" s="143"/>
      <c r="AI83" s="143"/>
      <c r="AJ83" s="143"/>
      <c r="AK83" s="143"/>
      <c r="AL83" s="143"/>
      <c r="AM83" s="143"/>
      <c r="AN83" s="143"/>
      <c r="AO83" s="143"/>
      <c r="AP83" s="143"/>
      <c r="AQ83" s="143"/>
      <c r="AR83" s="143"/>
      <c r="AS83" s="143"/>
      <c r="AT83" s="143"/>
      <c r="AU83" s="143"/>
      <c r="AV83" s="143"/>
    </row>
    <row r="84" spans="1:48" outlineLevel="2" x14ac:dyDescent="0.2">
      <c r="A84" s="146"/>
      <c r="B84" s="147"/>
      <c r="C84" s="165" t="s">
        <v>203</v>
      </c>
      <c r="D84" s="150"/>
      <c r="E84" s="151">
        <v>19.5</v>
      </c>
      <c r="F84" s="148"/>
      <c r="G84" s="148"/>
      <c r="H84" s="148"/>
      <c r="I84" s="148"/>
      <c r="J84" s="149"/>
      <c r="K84" s="149"/>
      <c r="L84" s="149"/>
      <c r="M84" s="149"/>
      <c r="N84" s="143"/>
      <c r="O84" s="143"/>
      <c r="P84" s="143"/>
      <c r="Q84" s="143"/>
      <c r="R84" s="143"/>
      <c r="S84" s="143"/>
      <c r="T84" s="143"/>
      <c r="U84" s="143" t="s">
        <v>96</v>
      </c>
      <c r="V84" s="143">
        <v>0</v>
      </c>
      <c r="W84" s="143"/>
      <c r="X84" s="143"/>
      <c r="Y84" s="143"/>
      <c r="Z84" s="143"/>
      <c r="AA84" s="143"/>
      <c r="AB84" s="143"/>
      <c r="AC84" s="143"/>
      <c r="AD84" s="143"/>
      <c r="AE84" s="143"/>
      <c r="AF84" s="143"/>
      <c r="AG84" s="143"/>
      <c r="AH84" s="143"/>
      <c r="AI84" s="143"/>
      <c r="AJ84" s="143"/>
      <c r="AK84" s="143"/>
      <c r="AL84" s="143"/>
      <c r="AM84" s="143"/>
      <c r="AN84" s="143"/>
      <c r="AO84" s="143"/>
      <c r="AP84" s="143"/>
      <c r="AQ84" s="143"/>
      <c r="AR84" s="143"/>
      <c r="AS84" s="143"/>
      <c r="AT84" s="143"/>
      <c r="AU84" s="143"/>
      <c r="AV84" s="143"/>
    </row>
    <row r="85" spans="1:48" x14ac:dyDescent="0.2">
      <c r="A85" s="176" t="s">
        <v>87</v>
      </c>
      <c r="B85" s="177" t="s">
        <v>62</v>
      </c>
      <c r="C85" s="178" t="s">
        <v>63</v>
      </c>
      <c r="D85" s="179"/>
      <c r="E85" s="180"/>
      <c r="F85" s="154"/>
      <c r="G85" s="154">
        <f>SUM(G86:G86)</f>
        <v>0</v>
      </c>
      <c r="H85" s="154"/>
      <c r="I85" s="154">
        <f>SUM(I86:I86)</f>
        <v>0</v>
      </c>
      <c r="J85" s="155"/>
      <c r="K85" s="155"/>
      <c r="L85" s="155"/>
      <c r="M85" s="155"/>
      <c r="U85" t="s">
        <v>88</v>
      </c>
    </row>
    <row r="86" spans="1:48" outlineLevel="1" x14ac:dyDescent="0.2">
      <c r="A86" s="160">
        <v>37</v>
      </c>
      <c r="B86" s="161" t="s">
        <v>204</v>
      </c>
      <c r="C86" s="166" t="s">
        <v>205</v>
      </c>
      <c r="D86" s="162" t="s">
        <v>123</v>
      </c>
      <c r="E86" s="163">
        <v>138.30826999999999</v>
      </c>
      <c r="F86" s="148">
        <v>0</v>
      </c>
      <c r="G86" s="148">
        <f>ROUND(E86*F86,2)</f>
        <v>0</v>
      </c>
      <c r="H86" s="148">
        <v>0</v>
      </c>
      <c r="I86" s="148">
        <f>ROUND(E86*H86,2)</f>
        <v>0</v>
      </c>
      <c r="J86" s="149">
        <v>1.264</v>
      </c>
      <c r="K86" s="149"/>
      <c r="L86" s="149" t="s">
        <v>206</v>
      </c>
      <c r="M86" s="149" t="s">
        <v>93</v>
      </c>
      <c r="N86" s="143"/>
      <c r="O86" s="143"/>
      <c r="P86" s="143"/>
      <c r="Q86" s="143"/>
      <c r="R86" s="143"/>
      <c r="S86" s="143"/>
      <c r="T86" s="143"/>
      <c r="U86" s="143" t="s">
        <v>207</v>
      </c>
      <c r="V86" s="143"/>
      <c r="W86" s="143"/>
      <c r="X86" s="143"/>
      <c r="Y86" s="143"/>
      <c r="Z86" s="143"/>
      <c r="AA86" s="143"/>
      <c r="AB86" s="143"/>
      <c r="AC86" s="143"/>
      <c r="AD86" s="143"/>
      <c r="AE86" s="143"/>
      <c r="AF86" s="143"/>
      <c r="AG86" s="143"/>
      <c r="AH86" s="143"/>
      <c r="AI86" s="143"/>
      <c r="AJ86" s="143"/>
      <c r="AK86" s="143"/>
      <c r="AL86" s="143"/>
      <c r="AM86" s="143"/>
      <c r="AN86" s="143"/>
      <c r="AO86" s="143"/>
      <c r="AP86" s="143"/>
      <c r="AQ86" s="143"/>
      <c r="AR86" s="143"/>
      <c r="AS86" s="143"/>
      <c r="AT86" s="143"/>
      <c r="AU86" s="143"/>
      <c r="AV86" s="143"/>
    </row>
    <row r="87" spans="1:48" x14ac:dyDescent="0.2">
      <c r="A87" s="176" t="s">
        <v>87</v>
      </c>
      <c r="B87" s="177" t="s">
        <v>64</v>
      </c>
      <c r="C87" s="178" t="s">
        <v>65</v>
      </c>
      <c r="D87" s="179"/>
      <c r="E87" s="180"/>
      <c r="F87" s="154"/>
      <c r="G87" s="154">
        <f>SUM(G88:G92)</f>
        <v>0</v>
      </c>
      <c r="H87" s="154"/>
      <c r="I87" s="154">
        <f>SUM(I88:I92)</f>
        <v>0</v>
      </c>
      <c r="J87" s="155"/>
      <c r="K87" s="155"/>
      <c r="L87" s="155"/>
      <c r="M87" s="155"/>
      <c r="U87" t="s">
        <v>88</v>
      </c>
    </row>
    <row r="88" spans="1:48" outlineLevel="1" x14ac:dyDescent="0.2">
      <c r="A88" s="160">
        <v>38</v>
      </c>
      <c r="B88" s="161" t="s">
        <v>208</v>
      </c>
      <c r="C88" s="166" t="s">
        <v>209</v>
      </c>
      <c r="D88" s="162" t="s">
        <v>123</v>
      </c>
      <c r="E88" s="163">
        <v>39.704880000000003</v>
      </c>
      <c r="F88" s="148">
        <v>0</v>
      </c>
      <c r="G88" s="148">
        <f>ROUND(E88*F88,2)</f>
        <v>0</v>
      </c>
      <c r="H88" s="148">
        <v>0</v>
      </c>
      <c r="I88" s="148">
        <f>ROUND(E88*H88,2)</f>
        <v>0</v>
      </c>
      <c r="J88" s="149">
        <v>0.49</v>
      </c>
      <c r="K88" s="149"/>
      <c r="L88" s="149" t="s">
        <v>210</v>
      </c>
      <c r="M88" s="149" t="s">
        <v>93</v>
      </c>
      <c r="N88" s="143"/>
      <c r="O88" s="143"/>
      <c r="P88" s="143"/>
      <c r="Q88" s="143"/>
      <c r="R88" s="143"/>
      <c r="S88" s="143"/>
      <c r="T88" s="143"/>
      <c r="U88" s="143" t="s">
        <v>211</v>
      </c>
      <c r="V88" s="143"/>
      <c r="W88" s="143"/>
      <c r="X88" s="143"/>
      <c r="Y88" s="143"/>
      <c r="Z88" s="143"/>
      <c r="AA88" s="143"/>
      <c r="AB88" s="143"/>
      <c r="AC88" s="143"/>
      <c r="AD88" s="143"/>
      <c r="AE88" s="143"/>
      <c r="AF88" s="143"/>
      <c r="AG88" s="143"/>
      <c r="AH88" s="143"/>
      <c r="AI88" s="143"/>
      <c r="AJ88" s="143"/>
      <c r="AK88" s="143"/>
      <c r="AL88" s="143"/>
      <c r="AM88" s="143"/>
      <c r="AN88" s="143"/>
      <c r="AO88" s="143"/>
      <c r="AP88" s="143"/>
      <c r="AQ88" s="143"/>
      <c r="AR88" s="143"/>
      <c r="AS88" s="143"/>
      <c r="AT88" s="143"/>
      <c r="AU88" s="143"/>
      <c r="AV88" s="143"/>
    </row>
    <row r="89" spans="1:48" outlineLevel="1" x14ac:dyDescent="0.2">
      <c r="A89" s="160">
        <v>39</v>
      </c>
      <c r="B89" s="161" t="s">
        <v>212</v>
      </c>
      <c r="C89" s="166" t="s">
        <v>213</v>
      </c>
      <c r="D89" s="162" t="s">
        <v>123</v>
      </c>
      <c r="E89" s="163">
        <v>952.91711999999995</v>
      </c>
      <c r="F89" s="148">
        <v>0</v>
      </c>
      <c r="G89" s="148">
        <f>ROUND(E89*F89,2)</f>
        <v>0</v>
      </c>
      <c r="H89" s="148">
        <v>0</v>
      </c>
      <c r="I89" s="148">
        <f>ROUND(E89*H89,2)</f>
        <v>0</v>
      </c>
      <c r="J89" s="149">
        <v>0</v>
      </c>
      <c r="K89" s="149"/>
      <c r="L89" s="149" t="s">
        <v>210</v>
      </c>
      <c r="M89" s="149" t="s">
        <v>93</v>
      </c>
      <c r="N89" s="143"/>
      <c r="O89" s="143"/>
      <c r="P89" s="143"/>
      <c r="Q89" s="143"/>
      <c r="R89" s="143"/>
      <c r="S89" s="143"/>
      <c r="T89" s="143"/>
      <c r="U89" s="143" t="s">
        <v>211</v>
      </c>
      <c r="V89" s="143"/>
      <c r="W89" s="143"/>
      <c r="X89" s="143"/>
      <c r="Y89" s="143"/>
      <c r="Z89" s="143"/>
      <c r="AA89" s="143"/>
      <c r="AB89" s="143"/>
      <c r="AC89" s="143"/>
      <c r="AD89" s="143"/>
      <c r="AE89" s="143"/>
      <c r="AF89" s="143"/>
      <c r="AG89" s="143"/>
      <c r="AH89" s="143"/>
      <c r="AI89" s="143"/>
      <c r="AJ89" s="143"/>
      <c r="AK89" s="143"/>
      <c r="AL89" s="143"/>
      <c r="AM89" s="143"/>
      <c r="AN89" s="143"/>
      <c r="AO89" s="143"/>
      <c r="AP89" s="143"/>
      <c r="AQ89" s="143"/>
      <c r="AR89" s="143"/>
      <c r="AS89" s="143"/>
      <c r="AT89" s="143"/>
      <c r="AU89" s="143"/>
      <c r="AV89" s="143"/>
    </row>
    <row r="90" spans="1:48" outlineLevel="1" x14ac:dyDescent="0.2">
      <c r="A90" s="160">
        <v>40</v>
      </c>
      <c r="B90" s="161" t="s">
        <v>214</v>
      </c>
      <c r="C90" s="166" t="s">
        <v>215</v>
      </c>
      <c r="D90" s="162" t="s">
        <v>123</v>
      </c>
      <c r="E90" s="163">
        <v>39.704880000000003</v>
      </c>
      <c r="F90" s="148">
        <v>0</v>
      </c>
      <c r="G90" s="148">
        <f>ROUND(E90*F90,2)</f>
        <v>0</v>
      </c>
      <c r="H90" s="148">
        <v>0</v>
      </c>
      <c r="I90" s="148">
        <f>ROUND(E90*H90,2)</f>
        <v>0</v>
      </c>
      <c r="J90" s="149">
        <v>0.94199999999999995</v>
      </c>
      <c r="K90" s="149"/>
      <c r="L90" s="149" t="s">
        <v>210</v>
      </c>
      <c r="M90" s="149" t="s">
        <v>93</v>
      </c>
      <c r="N90" s="143"/>
      <c r="O90" s="143"/>
      <c r="P90" s="143"/>
      <c r="Q90" s="143"/>
      <c r="R90" s="143"/>
      <c r="S90" s="143"/>
      <c r="T90" s="143"/>
      <c r="U90" s="143" t="s">
        <v>211</v>
      </c>
      <c r="V90" s="143"/>
      <c r="W90" s="143"/>
      <c r="X90" s="143"/>
      <c r="Y90" s="143"/>
      <c r="Z90" s="143"/>
      <c r="AA90" s="143"/>
      <c r="AB90" s="143"/>
      <c r="AC90" s="143"/>
      <c r="AD90" s="143"/>
      <c r="AE90" s="143"/>
      <c r="AF90" s="143"/>
      <c r="AG90" s="143"/>
      <c r="AH90" s="143"/>
      <c r="AI90" s="143"/>
      <c r="AJ90" s="143"/>
      <c r="AK90" s="143"/>
      <c r="AL90" s="143"/>
      <c r="AM90" s="143"/>
      <c r="AN90" s="143"/>
      <c r="AO90" s="143"/>
      <c r="AP90" s="143"/>
      <c r="AQ90" s="143"/>
      <c r="AR90" s="143"/>
      <c r="AS90" s="143"/>
      <c r="AT90" s="143"/>
      <c r="AU90" s="143"/>
      <c r="AV90" s="143"/>
    </row>
    <row r="91" spans="1:48" outlineLevel="1" x14ac:dyDescent="0.2">
      <c r="A91" s="160">
        <v>41</v>
      </c>
      <c r="B91" s="161" t="s">
        <v>216</v>
      </c>
      <c r="C91" s="166" t="s">
        <v>217</v>
      </c>
      <c r="D91" s="162" t="s">
        <v>123</v>
      </c>
      <c r="E91" s="163">
        <v>79.409760000000006</v>
      </c>
      <c r="F91" s="148">
        <v>0</v>
      </c>
      <c r="G91" s="148">
        <f>ROUND(E91*F91,2)</f>
        <v>0</v>
      </c>
      <c r="H91" s="148">
        <v>0</v>
      </c>
      <c r="I91" s="148">
        <f>ROUND(E91*H91,2)</f>
        <v>0</v>
      </c>
      <c r="J91" s="149">
        <v>0.105</v>
      </c>
      <c r="K91" s="149"/>
      <c r="L91" s="149" t="s">
        <v>210</v>
      </c>
      <c r="M91" s="149" t="s">
        <v>93</v>
      </c>
      <c r="N91" s="143"/>
      <c r="O91" s="143"/>
      <c r="P91" s="143"/>
      <c r="Q91" s="143"/>
      <c r="R91" s="143"/>
      <c r="S91" s="143"/>
      <c r="T91" s="143"/>
      <c r="U91" s="143" t="s">
        <v>211</v>
      </c>
      <c r="V91" s="143"/>
      <c r="W91" s="143"/>
      <c r="X91" s="143"/>
      <c r="Y91" s="143"/>
      <c r="Z91" s="143"/>
      <c r="AA91" s="143"/>
      <c r="AB91" s="143"/>
      <c r="AC91" s="143"/>
      <c r="AD91" s="143"/>
      <c r="AE91" s="143"/>
      <c r="AF91" s="143"/>
      <c r="AG91" s="143"/>
      <c r="AH91" s="143"/>
      <c r="AI91" s="143"/>
      <c r="AJ91" s="143"/>
      <c r="AK91" s="143"/>
      <c r="AL91" s="143"/>
      <c r="AM91" s="143"/>
      <c r="AN91" s="143"/>
      <c r="AO91" s="143"/>
      <c r="AP91" s="143"/>
      <c r="AQ91" s="143"/>
      <c r="AR91" s="143"/>
      <c r="AS91" s="143"/>
      <c r="AT91" s="143"/>
      <c r="AU91" s="143"/>
      <c r="AV91" s="143"/>
    </row>
    <row r="92" spans="1:48" outlineLevel="1" x14ac:dyDescent="0.2">
      <c r="A92" s="160">
        <v>42</v>
      </c>
      <c r="B92" s="161" t="s">
        <v>218</v>
      </c>
      <c r="C92" s="166" t="s">
        <v>219</v>
      </c>
      <c r="D92" s="162" t="s">
        <v>123</v>
      </c>
      <c r="E92" s="163">
        <v>39.704880000000003</v>
      </c>
      <c r="F92" s="148">
        <v>0</v>
      </c>
      <c r="G92" s="148">
        <f>ROUND(E92*F92,2)</f>
        <v>0</v>
      </c>
      <c r="H92" s="148">
        <v>0</v>
      </c>
      <c r="I92" s="148">
        <f>ROUND(E92*H92,2)</f>
        <v>0</v>
      </c>
      <c r="J92" s="149">
        <v>0</v>
      </c>
      <c r="K92" s="149"/>
      <c r="L92" s="149" t="s">
        <v>210</v>
      </c>
      <c r="M92" s="149" t="s">
        <v>93</v>
      </c>
      <c r="N92" s="143"/>
      <c r="O92" s="143"/>
      <c r="P92" s="143"/>
      <c r="Q92" s="143"/>
      <c r="R92" s="143"/>
      <c r="S92" s="143"/>
      <c r="T92" s="143"/>
      <c r="U92" s="143" t="s">
        <v>211</v>
      </c>
      <c r="V92" s="143"/>
      <c r="W92" s="143"/>
      <c r="X92" s="143"/>
      <c r="Y92" s="143"/>
      <c r="Z92" s="143"/>
      <c r="AA92" s="143"/>
      <c r="AB92" s="143"/>
      <c r="AC92" s="143"/>
      <c r="AD92" s="143"/>
      <c r="AE92" s="143"/>
      <c r="AF92" s="143"/>
      <c r="AG92" s="143"/>
      <c r="AH92" s="143"/>
      <c r="AI92" s="143"/>
      <c r="AJ92" s="143"/>
      <c r="AK92" s="143"/>
      <c r="AL92" s="143"/>
      <c r="AM92" s="143"/>
      <c r="AN92" s="143"/>
      <c r="AO92" s="143"/>
      <c r="AP92" s="143"/>
      <c r="AQ92" s="143"/>
      <c r="AR92" s="143"/>
      <c r="AS92" s="143"/>
      <c r="AT92" s="143"/>
      <c r="AU92" s="143"/>
      <c r="AV92" s="143"/>
    </row>
    <row r="93" spans="1:48" x14ac:dyDescent="0.2">
      <c r="A93" s="176" t="s">
        <v>87</v>
      </c>
      <c r="B93" s="177" t="s">
        <v>67</v>
      </c>
      <c r="C93" s="178" t="s">
        <v>29</v>
      </c>
      <c r="D93" s="179"/>
      <c r="E93" s="180"/>
      <c r="F93" s="154"/>
      <c r="G93" s="154">
        <f>SUM(G94:G96)</f>
        <v>0</v>
      </c>
      <c r="H93" s="154"/>
      <c r="I93" s="154">
        <f>SUM(I94:I96)</f>
        <v>0</v>
      </c>
      <c r="J93" s="155"/>
      <c r="K93" s="155"/>
      <c r="L93" s="155"/>
      <c r="M93" s="155"/>
      <c r="U93" t="s">
        <v>88</v>
      </c>
    </row>
    <row r="94" spans="1:48" outlineLevel="1" x14ac:dyDescent="0.2">
      <c r="A94" s="160">
        <v>43</v>
      </c>
      <c r="B94" s="161" t="s">
        <v>220</v>
      </c>
      <c r="C94" s="166" t="s">
        <v>221</v>
      </c>
      <c r="D94" s="162" t="s">
        <v>222</v>
      </c>
      <c r="E94" s="163">
        <v>1</v>
      </c>
      <c r="F94" s="148">
        <v>0</v>
      </c>
      <c r="G94" s="148">
        <f>ROUND(E94*F94,2)</f>
        <v>0</v>
      </c>
      <c r="H94" s="148">
        <v>0</v>
      </c>
      <c r="I94" s="148">
        <f>ROUND(E94*H94,2)</f>
        <v>0</v>
      </c>
      <c r="J94" s="149">
        <v>0</v>
      </c>
      <c r="K94" s="149"/>
      <c r="L94" s="149" t="s">
        <v>223</v>
      </c>
      <c r="M94" s="149" t="s">
        <v>93</v>
      </c>
      <c r="N94" s="143"/>
      <c r="O94" s="143"/>
      <c r="P94" s="143"/>
      <c r="Q94" s="143"/>
      <c r="R94" s="143"/>
      <c r="S94" s="143"/>
      <c r="T94" s="143"/>
      <c r="U94" s="143" t="s">
        <v>224</v>
      </c>
      <c r="V94" s="143"/>
      <c r="W94" s="143"/>
      <c r="X94" s="143"/>
      <c r="Y94" s="143"/>
      <c r="Z94" s="143"/>
      <c r="AA94" s="143"/>
      <c r="AB94" s="143"/>
      <c r="AC94" s="143"/>
      <c r="AD94" s="143"/>
      <c r="AE94" s="143"/>
      <c r="AF94" s="143"/>
      <c r="AG94" s="143"/>
      <c r="AH94" s="143"/>
      <c r="AI94" s="143"/>
      <c r="AJ94" s="143"/>
      <c r="AK94" s="143"/>
      <c r="AL94" s="143"/>
      <c r="AM94" s="143"/>
      <c r="AN94" s="143"/>
      <c r="AO94" s="143"/>
      <c r="AP94" s="143"/>
      <c r="AQ94" s="143"/>
      <c r="AR94" s="143"/>
      <c r="AS94" s="143"/>
      <c r="AT94" s="143"/>
      <c r="AU94" s="143"/>
      <c r="AV94" s="143"/>
    </row>
    <row r="95" spans="1:48" outlineLevel="1" x14ac:dyDescent="0.2">
      <c r="A95" s="160">
        <v>44</v>
      </c>
      <c r="B95" s="161" t="s">
        <v>225</v>
      </c>
      <c r="C95" s="166" t="s">
        <v>226</v>
      </c>
      <c r="D95" s="162" t="s">
        <v>222</v>
      </c>
      <c r="E95" s="163">
        <v>1</v>
      </c>
      <c r="F95" s="148">
        <v>0</v>
      </c>
      <c r="G95" s="148">
        <f>ROUND(E95*F95,2)</f>
        <v>0</v>
      </c>
      <c r="H95" s="148">
        <v>0</v>
      </c>
      <c r="I95" s="148">
        <f>ROUND(E95*H95,2)</f>
        <v>0</v>
      </c>
      <c r="J95" s="149">
        <v>0</v>
      </c>
      <c r="K95" s="149"/>
      <c r="L95" s="149" t="s">
        <v>223</v>
      </c>
      <c r="M95" s="149" t="s">
        <v>93</v>
      </c>
      <c r="N95" s="143"/>
      <c r="O95" s="143"/>
      <c r="P95" s="143"/>
      <c r="Q95" s="143"/>
      <c r="R95" s="143"/>
      <c r="S95" s="143"/>
      <c r="T95" s="143"/>
      <c r="U95" s="143" t="s">
        <v>224</v>
      </c>
      <c r="V95" s="143"/>
      <c r="W95" s="143"/>
      <c r="X95" s="143"/>
      <c r="Y95" s="143"/>
      <c r="Z95" s="143"/>
      <c r="AA95" s="143"/>
      <c r="AB95" s="143"/>
      <c r="AC95" s="143"/>
      <c r="AD95" s="143"/>
      <c r="AE95" s="143"/>
      <c r="AF95" s="143"/>
      <c r="AG95" s="143"/>
      <c r="AH95" s="143"/>
      <c r="AI95" s="143"/>
      <c r="AJ95" s="143"/>
      <c r="AK95" s="143"/>
      <c r="AL95" s="143"/>
      <c r="AM95" s="143"/>
      <c r="AN95" s="143"/>
      <c r="AO95" s="143"/>
      <c r="AP95" s="143"/>
      <c r="AQ95" s="143"/>
      <c r="AR95" s="143"/>
      <c r="AS95" s="143"/>
      <c r="AT95" s="143"/>
      <c r="AU95" s="143"/>
      <c r="AV95" s="143"/>
    </row>
    <row r="96" spans="1:48" outlineLevel="1" x14ac:dyDescent="0.2">
      <c r="A96" s="156">
        <v>45</v>
      </c>
      <c r="B96" s="157" t="s">
        <v>227</v>
      </c>
      <c r="C96" s="164" t="s">
        <v>228</v>
      </c>
      <c r="D96" s="158" t="s">
        <v>222</v>
      </c>
      <c r="E96" s="159">
        <v>1</v>
      </c>
      <c r="F96" s="148">
        <v>0</v>
      </c>
      <c r="G96" s="148">
        <f>ROUND(E96*F96,2)</f>
        <v>0</v>
      </c>
      <c r="H96" s="148">
        <v>0</v>
      </c>
      <c r="I96" s="148">
        <f>ROUND(E96*H96,2)</f>
        <v>0</v>
      </c>
      <c r="J96" s="149">
        <v>0</v>
      </c>
      <c r="K96" s="149"/>
      <c r="L96" s="149" t="s">
        <v>223</v>
      </c>
      <c r="M96" s="149" t="s">
        <v>93</v>
      </c>
      <c r="N96" s="143"/>
      <c r="O96" s="143"/>
      <c r="P96" s="143"/>
      <c r="Q96" s="143"/>
      <c r="R96" s="143"/>
      <c r="S96" s="143"/>
      <c r="T96" s="143"/>
      <c r="U96" s="143" t="s">
        <v>224</v>
      </c>
      <c r="V96" s="143"/>
      <c r="W96" s="143"/>
      <c r="X96" s="143"/>
      <c r="Y96" s="143"/>
      <c r="Z96" s="143"/>
      <c r="AA96" s="143"/>
      <c r="AB96" s="143"/>
      <c r="AC96" s="143"/>
      <c r="AD96" s="143"/>
      <c r="AE96" s="143"/>
      <c r="AF96" s="143"/>
      <c r="AG96" s="143"/>
      <c r="AH96" s="143"/>
      <c r="AI96" s="143"/>
      <c r="AJ96" s="143"/>
      <c r="AK96" s="143"/>
      <c r="AL96" s="143"/>
      <c r="AM96" s="143"/>
      <c r="AN96" s="143"/>
      <c r="AO96" s="143"/>
      <c r="AP96" s="143"/>
      <c r="AQ96" s="143"/>
      <c r="AR96" s="143"/>
      <c r="AS96" s="143"/>
      <c r="AT96" s="143"/>
      <c r="AU96" s="143"/>
      <c r="AV96" s="143"/>
    </row>
    <row r="97" spans="1:21" x14ac:dyDescent="0.2">
      <c r="A97" s="3"/>
      <c r="B97" s="4"/>
      <c r="C97" s="169"/>
      <c r="D97" s="6"/>
      <c r="E97" s="3"/>
      <c r="F97" s="3"/>
      <c r="G97" s="3"/>
      <c r="H97" s="3"/>
      <c r="I97" s="3"/>
      <c r="J97" s="3"/>
      <c r="K97" s="3"/>
      <c r="L97" s="3"/>
      <c r="M97" s="3"/>
      <c r="S97">
        <v>12</v>
      </c>
      <c r="T97">
        <v>21</v>
      </c>
      <c r="U97" t="s">
        <v>78</v>
      </c>
    </row>
    <row r="98" spans="1:21" x14ac:dyDescent="0.2">
      <c r="A98" s="176"/>
      <c r="B98" s="177" t="s">
        <v>31</v>
      </c>
      <c r="C98" s="178"/>
      <c r="D98" s="181"/>
      <c r="E98" s="182"/>
      <c r="F98" s="3"/>
      <c r="G98" s="3"/>
      <c r="H98" s="3"/>
      <c r="I98" s="3"/>
      <c r="J98" s="3"/>
      <c r="K98" s="3"/>
      <c r="L98" s="3"/>
      <c r="M98" s="3"/>
      <c r="S98" t="e">
        <f>SUMIF(#REF!,S97,#REF!)</f>
        <v>#REF!</v>
      </c>
      <c r="T98" t="e">
        <f>SUMIF(#REF!,T97,#REF!)</f>
        <v>#REF!</v>
      </c>
      <c r="U98" t="s">
        <v>229</v>
      </c>
    </row>
    <row r="99" spans="1:21" x14ac:dyDescent="0.2">
      <c r="A99" s="3"/>
      <c r="B99" s="4"/>
      <c r="C99" s="169"/>
      <c r="D99" s="6"/>
      <c r="E99" s="3"/>
      <c r="F99" s="3"/>
      <c r="G99" s="3"/>
      <c r="H99" s="3"/>
      <c r="I99" s="3"/>
      <c r="J99" s="3"/>
      <c r="K99" s="3"/>
      <c r="L99" s="3"/>
      <c r="M99" s="3"/>
    </row>
    <row r="100" spans="1:21" x14ac:dyDescent="0.2">
      <c r="A100" s="3"/>
      <c r="B100" s="4"/>
      <c r="C100" s="169"/>
      <c r="D100" s="6"/>
      <c r="E100" s="3"/>
      <c r="F100" s="3"/>
      <c r="G100" s="3"/>
      <c r="H100" s="3"/>
      <c r="I100" s="3"/>
      <c r="J100" s="3"/>
      <c r="K100" s="3"/>
      <c r="L100" s="3"/>
      <c r="M100" s="3"/>
    </row>
    <row r="101" spans="1:21" ht="13.5" thickBot="1" x14ac:dyDescent="0.25">
      <c r="A101" s="199" t="s">
        <v>230</v>
      </c>
      <c r="B101" s="199"/>
      <c r="C101" s="200"/>
      <c r="D101" s="6"/>
      <c r="E101" s="3"/>
      <c r="F101" s="3"/>
      <c r="G101" s="3"/>
      <c r="H101" s="3"/>
      <c r="I101" s="3"/>
      <c r="J101" s="3"/>
      <c r="K101" s="3"/>
      <c r="L101" s="3"/>
      <c r="M101" s="3"/>
    </row>
    <row r="102" spans="1:21" x14ac:dyDescent="0.2">
      <c r="A102" s="183" t="s">
        <v>236</v>
      </c>
      <c r="B102" s="184"/>
      <c r="C102" s="184"/>
      <c r="D102" s="184"/>
      <c r="E102" s="185"/>
      <c r="F102" s="3"/>
      <c r="G102" s="3"/>
      <c r="H102" s="3"/>
      <c r="I102" s="3"/>
      <c r="J102" s="3"/>
      <c r="K102" s="3"/>
      <c r="L102" s="3"/>
      <c r="M102" s="3"/>
      <c r="U102" t="s">
        <v>231</v>
      </c>
    </row>
    <row r="103" spans="1:21" x14ac:dyDescent="0.2">
      <c r="A103" s="186"/>
      <c r="B103" s="187"/>
      <c r="C103" s="187"/>
      <c r="D103" s="187"/>
      <c r="E103" s="188"/>
      <c r="F103" s="3"/>
      <c r="G103" s="3"/>
      <c r="H103" s="3"/>
      <c r="I103" s="3"/>
      <c r="J103" s="3"/>
      <c r="K103" s="3"/>
      <c r="L103" s="3"/>
      <c r="M103" s="3"/>
    </row>
    <row r="104" spans="1:21" x14ac:dyDescent="0.2">
      <c r="A104" s="186"/>
      <c r="B104" s="187"/>
      <c r="C104" s="187"/>
      <c r="D104" s="187"/>
      <c r="E104" s="188"/>
      <c r="F104" s="3"/>
      <c r="G104" s="3"/>
      <c r="H104" s="3"/>
      <c r="I104" s="3"/>
      <c r="J104" s="3"/>
      <c r="K104" s="3"/>
      <c r="L104" s="3"/>
      <c r="M104" s="3"/>
    </row>
    <row r="105" spans="1:21" x14ac:dyDescent="0.2">
      <c r="A105" s="186"/>
      <c r="B105" s="187"/>
      <c r="C105" s="187"/>
      <c r="D105" s="187"/>
      <c r="E105" s="188"/>
      <c r="F105" s="3"/>
      <c r="G105" s="3"/>
      <c r="H105" s="3"/>
      <c r="I105" s="3"/>
      <c r="J105" s="3"/>
      <c r="K105" s="3"/>
      <c r="L105" s="3"/>
      <c r="M105" s="3"/>
    </row>
    <row r="106" spans="1:21" x14ac:dyDescent="0.2">
      <c r="A106" s="186"/>
      <c r="B106" s="187"/>
      <c r="C106" s="187"/>
      <c r="D106" s="187"/>
      <c r="E106" s="188"/>
      <c r="F106" s="3"/>
      <c r="G106" s="3"/>
      <c r="H106" s="3"/>
      <c r="I106" s="3"/>
      <c r="J106" s="3"/>
      <c r="K106" s="3"/>
      <c r="L106" s="3"/>
      <c r="M106" s="3"/>
    </row>
    <row r="107" spans="1:21" x14ac:dyDescent="0.2">
      <c r="A107" s="186"/>
      <c r="B107" s="187"/>
      <c r="C107" s="187"/>
      <c r="D107" s="187"/>
      <c r="E107" s="188"/>
      <c r="F107" s="3"/>
      <c r="G107" s="3"/>
      <c r="H107" s="3"/>
      <c r="I107" s="3"/>
      <c r="J107" s="3"/>
      <c r="K107" s="3"/>
      <c r="L107" s="3"/>
      <c r="M107" s="3"/>
    </row>
    <row r="108" spans="1:21" ht="13.5" thickBot="1" x14ac:dyDescent="0.25">
      <c r="A108" s="189"/>
      <c r="B108" s="190"/>
      <c r="C108" s="190"/>
      <c r="D108" s="190"/>
      <c r="E108" s="191"/>
      <c r="U108" t="s">
        <v>232</v>
      </c>
    </row>
    <row r="109" spans="1:21" x14ac:dyDescent="0.2">
      <c r="D109" s="10"/>
    </row>
    <row r="110" spans="1:21" x14ac:dyDescent="0.2">
      <c r="D110" s="10"/>
    </row>
    <row r="111" spans="1:21" x14ac:dyDescent="0.2">
      <c r="D111" s="10"/>
    </row>
    <row r="112" spans="1:21" x14ac:dyDescent="0.2">
      <c r="D112" s="10"/>
    </row>
    <row r="113" spans="4:4" x14ac:dyDescent="0.2">
      <c r="D113" s="10"/>
    </row>
    <row r="114" spans="4:4" x14ac:dyDescent="0.2">
      <c r="D114" s="10"/>
    </row>
    <row r="115" spans="4:4" x14ac:dyDescent="0.2">
      <c r="D115" s="10"/>
    </row>
    <row r="116" spans="4:4" x14ac:dyDescent="0.2">
      <c r="D116" s="10"/>
    </row>
    <row r="117" spans="4:4" x14ac:dyDescent="0.2">
      <c r="D117" s="10"/>
    </row>
    <row r="118" spans="4:4" x14ac:dyDescent="0.2">
      <c r="D118" s="10"/>
    </row>
    <row r="119" spans="4:4" x14ac:dyDescent="0.2">
      <c r="D119" s="10"/>
    </row>
    <row r="120" spans="4:4" x14ac:dyDescent="0.2">
      <c r="D120" s="10"/>
    </row>
    <row r="121" spans="4:4" x14ac:dyDescent="0.2">
      <c r="D121" s="10"/>
    </row>
    <row r="122" spans="4:4" x14ac:dyDescent="0.2">
      <c r="D122" s="10"/>
    </row>
    <row r="123" spans="4:4" x14ac:dyDescent="0.2">
      <c r="D123" s="10"/>
    </row>
    <row r="124" spans="4:4" x14ac:dyDescent="0.2">
      <c r="D124" s="10"/>
    </row>
    <row r="125" spans="4:4" x14ac:dyDescent="0.2">
      <c r="D125" s="10"/>
    </row>
    <row r="126" spans="4:4" x14ac:dyDescent="0.2">
      <c r="D126" s="10"/>
    </row>
    <row r="127" spans="4:4" x14ac:dyDescent="0.2">
      <c r="D127" s="10"/>
    </row>
    <row r="128" spans="4:4" x14ac:dyDescent="0.2">
      <c r="D128" s="10"/>
    </row>
    <row r="129" spans="4:4" x14ac:dyDescent="0.2">
      <c r="D129" s="10"/>
    </row>
    <row r="130" spans="4:4" x14ac:dyDescent="0.2">
      <c r="D130" s="10"/>
    </row>
    <row r="131" spans="4:4" x14ac:dyDescent="0.2">
      <c r="D131" s="10"/>
    </row>
    <row r="132" spans="4:4" x14ac:dyDescent="0.2">
      <c r="D132" s="10"/>
    </row>
    <row r="133" spans="4:4" x14ac:dyDescent="0.2">
      <c r="D133" s="10"/>
    </row>
    <row r="134" spans="4:4" x14ac:dyDescent="0.2">
      <c r="D134" s="10"/>
    </row>
    <row r="135" spans="4:4" x14ac:dyDescent="0.2">
      <c r="D135" s="10"/>
    </row>
    <row r="136" spans="4:4" x14ac:dyDescent="0.2">
      <c r="D136" s="10"/>
    </row>
    <row r="137" spans="4:4" x14ac:dyDescent="0.2">
      <c r="D137" s="10"/>
    </row>
    <row r="138" spans="4:4" x14ac:dyDescent="0.2">
      <c r="D138" s="10"/>
    </row>
    <row r="139" spans="4:4" x14ac:dyDescent="0.2">
      <c r="D139" s="10"/>
    </row>
    <row r="140" spans="4:4" x14ac:dyDescent="0.2">
      <c r="D140" s="10"/>
    </row>
    <row r="141" spans="4:4" x14ac:dyDescent="0.2">
      <c r="D141" s="10"/>
    </row>
    <row r="142" spans="4:4" x14ac:dyDescent="0.2">
      <c r="D142" s="10"/>
    </row>
    <row r="143" spans="4:4" x14ac:dyDescent="0.2">
      <c r="D143" s="10"/>
    </row>
    <row r="144" spans="4:4" x14ac:dyDescent="0.2">
      <c r="D144" s="10"/>
    </row>
    <row r="145" spans="4:4" x14ac:dyDescent="0.2">
      <c r="D145" s="10"/>
    </row>
    <row r="146" spans="4:4" x14ac:dyDescent="0.2">
      <c r="D146" s="10"/>
    </row>
    <row r="147" spans="4:4" x14ac:dyDescent="0.2">
      <c r="D147" s="10"/>
    </row>
    <row r="148" spans="4:4" x14ac:dyDescent="0.2">
      <c r="D148" s="10"/>
    </row>
    <row r="149" spans="4:4" x14ac:dyDescent="0.2">
      <c r="D149" s="10"/>
    </row>
    <row r="150" spans="4:4" x14ac:dyDescent="0.2">
      <c r="D150" s="10"/>
    </row>
    <row r="151" spans="4:4" x14ac:dyDescent="0.2">
      <c r="D151" s="10"/>
    </row>
    <row r="152" spans="4:4" x14ac:dyDescent="0.2">
      <c r="D152" s="10"/>
    </row>
    <row r="153" spans="4:4" x14ac:dyDescent="0.2">
      <c r="D153" s="10"/>
    </row>
    <row r="154" spans="4:4" x14ac:dyDescent="0.2">
      <c r="D154" s="10"/>
    </row>
    <row r="155" spans="4:4" x14ac:dyDescent="0.2">
      <c r="D155" s="10"/>
    </row>
    <row r="156" spans="4:4" x14ac:dyDescent="0.2">
      <c r="D156" s="10"/>
    </row>
    <row r="157" spans="4:4" x14ac:dyDescent="0.2">
      <c r="D157" s="10"/>
    </row>
    <row r="158" spans="4:4" x14ac:dyDescent="0.2">
      <c r="D158" s="10"/>
    </row>
    <row r="159" spans="4:4" x14ac:dyDescent="0.2">
      <c r="D159" s="10"/>
    </row>
    <row r="160" spans="4:4" x14ac:dyDescent="0.2">
      <c r="D160" s="10"/>
    </row>
    <row r="161" spans="4:4" x14ac:dyDescent="0.2">
      <c r="D161" s="10"/>
    </row>
    <row r="162" spans="4:4" x14ac:dyDescent="0.2">
      <c r="D162" s="10"/>
    </row>
    <row r="163" spans="4:4" x14ac:dyDescent="0.2">
      <c r="D163" s="10"/>
    </row>
    <row r="164" spans="4:4" x14ac:dyDescent="0.2">
      <c r="D164" s="10"/>
    </row>
    <row r="165" spans="4:4" x14ac:dyDescent="0.2">
      <c r="D165" s="10"/>
    </row>
    <row r="166" spans="4:4" x14ac:dyDescent="0.2">
      <c r="D166" s="10"/>
    </row>
    <row r="167" spans="4:4" x14ac:dyDescent="0.2">
      <c r="D167" s="10"/>
    </row>
    <row r="168" spans="4:4" x14ac:dyDescent="0.2">
      <c r="D168" s="10"/>
    </row>
    <row r="169" spans="4:4" x14ac:dyDescent="0.2">
      <c r="D169" s="10"/>
    </row>
    <row r="170" spans="4:4" x14ac:dyDescent="0.2">
      <c r="D170" s="10"/>
    </row>
    <row r="171" spans="4:4" x14ac:dyDescent="0.2">
      <c r="D171" s="10"/>
    </row>
    <row r="172" spans="4:4" x14ac:dyDescent="0.2">
      <c r="D172" s="10"/>
    </row>
    <row r="173" spans="4:4" x14ac:dyDescent="0.2">
      <c r="D173" s="10"/>
    </row>
    <row r="174" spans="4:4" x14ac:dyDescent="0.2">
      <c r="D174" s="10"/>
    </row>
    <row r="175" spans="4:4" x14ac:dyDescent="0.2">
      <c r="D175" s="10"/>
    </row>
    <row r="176" spans="4:4" x14ac:dyDescent="0.2">
      <c r="D176" s="10"/>
    </row>
    <row r="177" spans="4:4" x14ac:dyDescent="0.2">
      <c r="D177" s="10"/>
    </row>
    <row r="178" spans="4:4" x14ac:dyDescent="0.2">
      <c r="D178" s="10"/>
    </row>
    <row r="179" spans="4:4" x14ac:dyDescent="0.2">
      <c r="D179" s="10"/>
    </row>
    <row r="180" spans="4:4" x14ac:dyDescent="0.2">
      <c r="D180" s="10"/>
    </row>
    <row r="181" spans="4:4" x14ac:dyDescent="0.2">
      <c r="D181" s="10"/>
    </row>
    <row r="182" spans="4:4" x14ac:dyDescent="0.2">
      <c r="D182" s="10"/>
    </row>
    <row r="183" spans="4:4" x14ac:dyDescent="0.2">
      <c r="D183" s="10"/>
    </row>
    <row r="184" spans="4:4" x14ac:dyDescent="0.2">
      <c r="D184" s="10"/>
    </row>
    <row r="185" spans="4:4" x14ac:dyDescent="0.2">
      <c r="D185" s="10"/>
    </row>
    <row r="186" spans="4:4" x14ac:dyDescent="0.2">
      <c r="D186" s="10"/>
    </row>
    <row r="187" spans="4:4" x14ac:dyDescent="0.2">
      <c r="D187" s="10"/>
    </row>
    <row r="188" spans="4:4" x14ac:dyDescent="0.2">
      <c r="D188" s="10"/>
    </row>
    <row r="189" spans="4:4" x14ac:dyDescent="0.2">
      <c r="D189" s="10"/>
    </row>
    <row r="190" spans="4:4" x14ac:dyDescent="0.2">
      <c r="D190" s="10"/>
    </row>
    <row r="191" spans="4:4" x14ac:dyDescent="0.2">
      <c r="D191" s="10"/>
    </row>
    <row r="192" spans="4:4" x14ac:dyDescent="0.2">
      <c r="D192" s="10"/>
    </row>
    <row r="193" spans="4:4" x14ac:dyDescent="0.2">
      <c r="D193" s="10"/>
    </row>
    <row r="194" spans="4:4" x14ac:dyDescent="0.2">
      <c r="D194" s="10"/>
    </row>
    <row r="195" spans="4:4" x14ac:dyDescent="0.2">
      <c r="D195" s="10"/>
    </row>
    <row r="196" spans="4:4" x14ac:dyDescent="0.2">
      <c r="D196" s="10"/>
    </row>
    <row r="197" spans="4:4" x14ac:dyDescent="0.2">
      <c r="D197" s="10"/>
    </row>
    <row r="198" spans="4:4" x14ac:dyDescent="0.2">
      <c r="D198" s="10"/>
    </row>
    <row r="199" spans="4:4" x14ac:dyDescent="0.2">
      <c r="D199" s="10"/>
    </row>
    <row r="200" spans="4:4" x14ac:dyDescent="0.2">
      <c r="D200" s="10"/>
    </row>
    <row r="201" spans="4:4" x14ac:dyDescent="0.2">
      <c r="D201" s="10"/>
    </row>
    <row r="202" spans="4:4" x14ac:dyDescent="0.2">
      <c r="D202" s="10"/>
    </row>
    <row r="203" spans="4:4" x14ac:dyDescent="0.2">
      <c r="D203" s="10"/>
    </row>
    <row r="204" spans="4:4" x14ac:dyDescent="0.2">
      <c r="D204" s="10"/>
    </row>
    <row r="205" spans="4:4" x14ac:dyDescent="0.2">
      <c r="D205" s="10"/>
    </row>
    <row r="206" spans="4:4" x14ac:dyDescent="0.2">
      <c r="D206" s="10"/>
    </row>
    <row r="207" spans="4:4" x14ac:dyDescent="0.2">
      <c r="D207" s="10"/>
    </row>
    <row r="208" spans="4:4" x14ac:dyDescent="0.2">
      <c r="D208" s="10"/>
    </row>
    <row r="209" spans="4:4" x14ac:dyDescent="0.2">
      <c r="D209" s="10"/>
    </row>
    <row r="210" spans="4:4" x14ac:dyDescent="0.2">
      <c r="D210" s="10"/>
    </row>
    <row r="211" spans="4:4" x14ac:dyDescent="0.2">
      <c r="D211" s="10"/>
    </row>
    <row r="212" spans="4:4" x14ac:dyDescent="0.2">
      <c r="D212" s="10"/>
    </row>
    <row r="213" spans="4:4" x14ac:dyDescent="0.2">
      <c r="D213" s="10"/>
    </row>
    <row r="214" spans="4:4" x14ac:dyDescent="0.2">
      <c r="D214" s="10"/>
    </row>
    <row r="215" spans="4:4" x14ac:dyDescent="0.2">
      <c r="D215" s="10"/>
    </row>
    <row r="216" spans="4:4" x14ac:dyDescent="0.2">
      <c r="D216" s="10"/>
    </row>
    <row r="217" spans="4:4" x14ac:dyDescent="0.2">
      <c r="D217" s="10"/>
    </row>
    <row r="218" spans="4:4" x14ac:dyDescent="0.2">
      <c r="D218" s="10"/>
    </row>
    <row r="219" spans="4:4" x14ac:dyDescent="0.2">
      <c r="D219" s="10"/>
    </row>
    <row r="220" spans="4:4" x14ac:dyDescent="0.2">
      <c r="D220" s="10"/>
    </row>
    <row r="221" spans="4:4" x14ac:dyDescent="0.2">
      <c r="D221" s="10"/>
    </row>
    <row r="222" spans="4:4" x14ac:dyDescent="0.2">
      <c r="D222" s="10"/>
    </row>
    <row r="223" spans="4:4" x14ac:dyDescent="0.2">
      <c r="D223" s="10"/>
    </row>
    <row r="224" spans="4:4" x14ac:dyDescent="0.2">
      <c r="D224" s="10"/>
    </row>
    <row r="225" spans="4:4" x14ac:dyDescent="0.2">
      <c r="D225" s="10"/>
    </row>
    <row r="226" spans="4:4" x14ac:dyDescent="0.2">
      <c r="D226" s="10"/>
    </row>
    <row r="227" spans="4:4" x14ac:dyDescent="0.2">
      <c r="D227" s="10"/>
    </row>
    <row r="228" spans="4:4" x14ac:dyDescent="0.2">
      <c r="D228" s="10"/>
    </row>
    <row r="229" spans="4:4" x14ac:dyDescent="0.2">
      <c r="D229" s="10"/>
    </row>
    <row r="230" spans="4:4" x14ac:dyDescent="0.2">
      <c r="D230" s="10"/>
    </row>
    <row r="231" spans="4:4" x14ac:dyDescent="0.2">
      <c r="D231" s="10"/>
    </row>
    <row r="232" spans="4:4" x14ac:dyDescent="0.2">
      <c r="D232" s="10"/>
    </row>
    <row r="233" spans="4:4" x14ac:dyDescent="0.2">
      <c r="D233" s="10"/>
    </row>
    <row r="234" spans="4:4" x14ac:dyDescent="0.2">
      <c r="D234" s="10"/>
    </row>
    <row r="235" spans="4:4" x14ac:dyDescent="0.2">
      <c r="D235" s="10"/>
    </row>
    <row r="236" spans="4:4" x14ac:dyDescent="0.2">
      <c r="D236" s="10"/>
    </row>
    <row r="237" spans="4:4" x14ac:dyDescent="0.2">
      <c r="D237" s="10"/>
    </row>
    <row r="238" spans="4:4" x14ac:dyDescent="0.2">
      <c r="D238" s="10"/>
    </row>
    <row r="239" spans="4:4" x14ac:dyDescent="0.2">
      <c r="D239" s="10"/>
    </row>
    <row r="240" spans="4:4" x14ac:dyDescent="0.2">
      <c r="D240" s="10"/>
    </row>
    <row r="241" spans="4:4" x14ac:dyDescent="0.2">
      <c r="D241" s="10"/>
    </row>
    <row r="242" spans="4:4" x14ac:dyDescent="0.2">
      <c r="D242" s="10"/>
    </row>
    <row r="243" spans="4:4" x14ac:dyDescent="0.2">
      <c r="D243" s="10"/>
    </row>
    <row r="244" spans="4:4" x14ac:dyDescent="0.2">
      <c r="D244" s="10"/>
    </row>
    <row r="245" spans="4:4" x14ac:dyDescent="0.2">
      <c r="D245" s="10"/>
    </row>
    <row r="246" spans="4:4" x14ac:dyDescent="0.2">
      <c r="D246" s="10"/>
    </row>
    <row r="247" spans="4:4" x14ac:dyDescent="0.2">
      <c r="D247" s="10"/>
    </row>
    <row r="248" spans="4:4" x14ac:dyDescent="0.2">
      <c r="D248" s="10"/>
    </row>
    <row r="249" spans="4:4" x14ac:dyDescent="0.2">
      <c r="D249" s="10"/>
    </row>
    <row r="250" spans="4:4" x14ac:dyDescent="0.2">
      <c r="D250" s="10"/>
    </row>
    <row r="251" spans="4:4" x14ac:dyDescent="0.2">
      <c r="D251" s="10"/>
    </row>
    <row r="252" spans="4:4" x14ac:dyDescent="0.2">
      <c r="D252" s="10"/>
    </row>
    <row r="253" spans="4:4" x14ac:dyDescent="0.2">
      <c r="D253" s="10"/>
    </row>
    <row r="254" spans="4:4" x14ac:dyDescent="0.2">
      <c r="D254" s="10"/>
    </row>
    <row r="255" spans="4:4" x14ac:dyDescent="0.2">
      <c r="D255" s="10"/>
    </row>
    <row r="256" spans="4:4" x14ac:dyDescent="0.2">
      <c r="D256" s="10"/>
    </row>
    <row r="257" spans="4:4" x14ac:dyDescent="0.2">
      <c r="D257" s="10"/>
    </row>
    <row r="258" spans="4:4" x14ac:dyDescent="0.2">
      <c r="D258" s="10"/>
    </row>
    <row r="259" spans="4:4" x14ac:dyDescent="0.2">
      <c r="D259" s="10"/>
    </row>
    <row r="260" spans="4:4" x14ac:dyDescent="0.2">
      <c r="D260" s="10"/>
    </row>
    <row r="261" spans="4:4" x14ac:dyDescent="0.2">
      <c r="D261" s="10"/>
    </row>
    <row r="262" spans="4:4" x14ac:dyDescent="0.2">
      <c r="D262" s="10"/>
    </row>
    <row r="263" spans="4:4" x14ac:dyDescent="0.2">
      <c r="D263" s="10"/>
    </row>
    <row r="264" spans="4:4" x14ac:dyDescent="0.2">
      <c r="D264" s="10"/>
    </row>
    <row r="265" spans="4:4" x14ac:dyDescent="0.2">
      <c r="D265" s="10"/>
    </row>
    <row r="266" spans="4:4" x14ac:dyDescent="0.2">
      <c r="D266" s="10"/>
    </row>
    <row r="267" spans="4:4" x14ac:dyDescent="0.2">
      <c r="D267" s="10"/>
    </row>
    <row r="268" spans="4:4" x14ac:dyDescent="0.2">
      <c r="D268" s="10"/>
    </row>
    <row r="269" spans="4:4" x14ac:dyDescent="0.2">
      <c r="D269" s="10"/>
    </row>
    <row r="270" spans="4:4" x14ac:dyDescent="0.2">
      <c r="D270" s="10"/>
    </row>
    <row r="271" spans="4:4" x14ac:dyDescent="0.2">
      <c r="D271" s="10"/>
    </row>
    <row r="272" spans="4:4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mergeCells count="6">
    <mergeCell ref="A102:E108"/>
    <mergeCell ref="A1:E1"/>
    <mergeCell ref="C2:E2"/>
    <mergeCell ref="C3:E3"/>
    <mergeCell ref="C4:E4"/>
    <mergeCell ref="A101:C101"/>
  </mergeCells>
  <pageMargins left="0.59055118110236204" right="0.196850393700787" top="0.78740157499999996" bottom="0.78740157499999996" header="0.3" footer="0.3"/>
  <pageSetup paperSize="9" orientation="portrait" horizontalDpi="0" verticalDpi="0" r:id="rId1"/>
  <headerFooter>
    <oddFooter>&amp;RStránka &amp;P z &amp;N&amp;LZpracováno programem BUILDpower S,  © RTS, a.s.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48</vt:i4>
      </vt:variant>
    </vt:vector>
  </HeadingPairs>
  <TitlesOfParts>
    <vt:vector size="51" baseType="lpstr">
      <vt:lpstr>Stavba</vt:lpstr>
      <vt:lpstr>VzorPolozky</vt:lpstr>
      <vt:lpstr>SO 01 SO 01.01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'SO 01 SO 01.01 Pol'!Názvy_tisku</vt:lpstr>
      <vt:lpstr>oadresa</vt:lpstr>
      <vt:lpstr>Stavba!Objednatel</vt:lpstr>
      <vt:lpstr>Stavba!Objekt</vt:lpstr>
      <vt:lpstr>'SO 01 SO 01.01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mistostarosta Ricmanice</cp:lastModifiedBy>
  <cp:lastPrinted>2019-03-19T12:27:02Z</cp:lastPrinted>
  <dcterms:created xsi:type="dcterms:W3CDTF">2009-04-08T07:15:50Z</dcterms:created>
  <dcterms:modified xsi:type="dcterms:W3CDTF">2026-04-23T13:08:50Z</dcterms:modified>
</cp:coreProperties>
</file>